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ssier olivier\D'ALZON\ME\ME FED\Elèves\ME FED2a\2022-2023\1er rendu\Pernot\"/>
    </mc:Choice>
  </mc:AlternateContent>
  <xr:revisionPtr revIDLastSave="0" documentId="13_ncr:1_{B2D01FD3-96FC-48D2-B669-E1933AA5874C}" xr6:coauthVersionLast="47" xr6:coauthVersionMax="47" xr10:uidLastSave="{00000000-0000-0000-0000-000000000000}"/>
  <bookViews>
    <workbookView xWindow="-120" yWindow="-120" windowWidth="19440" windowHeight="11640" tabRatio="500" firstSheet="18" activeTab="18" xr2:uid="{00000000-000D-0000-FFFF-FFFF00000000}"/>
  </bookViews>
  <sheets>
    <sheet name="ALITURKI-TRONCARELLI NOTE" sheetId="1" state="hidden" r:id="rId1"/>
    <sheet name="ALITURKI-TRONCARELLI E62" sheetId="2" state="hidden" r:id="rId2"/>
    <sheet name="AVENTURIER NOTE" sheetId="3" state="hidden" r:id="rId3"/>
    <sheet name="AVENTURIER E62" sheetId="4" state="hidden" r:id="rId4"/>
    <sheet name="BOURREE NOTE" sheetId="5" state="hidden" r:id="rId5"/>
    <sheet name="BOURREE E62" sheetId="6" state="hidden" r:id="rId6"/>
    <sheet name="DALLIER NOTE" sheetId="7" state="hidden" r:id="rId7"/>
    <sheet name="DALLIER E62" sheetId="8" state="hidden" r:id="rId8"/>
    <sheet name="FENELON NOTE" sheetId="9" state="hidden" r:id="rId9"/>
    <sheet name="FENELON E62" sheetId="10" state="hidden" r:id="rId10"/>
    <sheet name="GARCES NOTE" sheetId="11" state="hidden" r:id="rId11"/>
    <sheet name="GARCES E62" sheetId="12" state="hidden" r:id="rId12"/>
    <sheet name="MAJJADE NOTE" sheetId="13" state="hidden" r:id="rId13"/>
    <sheet name="MAJJADE E62" sheetId="14" state="hidden" r:id="rId14"/>
    <sheet name="MATHIEU A. NOTE" sheetId="15" state="hidden" r:id="rId15"/>
    <sheet name="MATHIEU A. E62" sheetId="16" state="hidden" r:id="rId16"/>
    <sheet name="MATHIEU Y. NOTE" sheetId="17" state="hidden" r:id="rId17"/>
    <sheet name="MATHIEU Y. E62" sheetId="18" state="hidden" r:id="rId18"/>
    <sheet name="PERNOT NOTE" sheetId="19" r:id="rId19"/>
    <sheet name="PERNOT E62" sheetId="20" r:id="rId20"/>
    <sheet name="PIMONT NOTE" sheetId="21" state="hidden" r:id="rId21"/>
    <sheet name="PIMONT E62" sheetId="22" state="hidden" r:id="rId22"/>
    <sheet name="RAVELEAU NOTE" sheetId="23" state="hidden" r:id="rId23"/>
    <sheet name="RAVELEAU E62" sheetId="24" state="hidden" r:id="rId24"/>
    <sheet name="ROUVIERE NOTE" sheetId="25" state="hidden" r:id="rId25"/>
    <sheet name="ROUVIERE E62" sheetId="26" state="hidden" r:id="rId26"/>
    <sheet name="RYCKENBUSCH NOTE" sheetId="27" state="hidden" r:id="rId27"/>
    <sheet name="RYCKENBUSCH E62" sheetId="28" state="hidden" r:id="rId28"/>
    <sheet name="SERVIANT NOTE" sheetId="29" state="hidden" r:id="rId29"/>
    <sheet name="SERVIANT E62" sheetId="30" state="hidden" r:id="rId30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8" i="30" l="1"/>
  <c r="L38" i="30"/>
  <c r="H38" i="30"/>
  <c r="M37" i="30"/>
  <c r="L37" i="30"/>
  <c r="H37" i="30"/>
  <c r="M36" i="30"/>
  <c r="L36" i="30"/>
  <c r="H36" i="30"/>
  <c r="M35" i="30"/>
  <c r="L35" i="30"/>
  <c r="H35" i="30"/>
  <c r="M33" i="30"/>
  <c r="N33" i="30" s="1"/>
  <c r="L33" i="30"/>
  <c r="K33" i="30"/>
  <c r="P33" i="30" s="1"/>
  <c r="H33" i="30"/>
  <c r="N32" i="30"/>
  <c r="M31" i="30"/>
  <c r="L31" i="30"/>
  <c r="H31" i="30"/>
  <c r="M30" i="30"/>
  <c r="L30" i="30"/>
  <c r="H30" i="30"/>
  <c r="M29" i="30"/>
  <c r="L29" i="30"/>
  <c r="H29" i="30"/>
  <c r="M28" i="30"/>
  <c r="L28" i="30"/>
  <c r="H28" i="30"/>
  <c r="M27" i="30"/>
  <c r="L27" i="30"/>
  <c r="H27" i="30"/>
  <c r="M26" i="30"/>
  <c r="L26" i="30"/>
  <c r="H26" i="30"/>
  <c r="M25" i="30"/>
  <c r="L25" i="30"/>
  <c r="H25" i="30"/>
  <c r="M24" i="30"/>
  <c r="L24" i="30"/>
  <c r="H24" i="30"/>
  <c r="M23" i="30"/>
  <c r="L23" i="30"/>
  <c r="H23" i="30"/>
  <c r="M22" i="30"/>
  <c r="N22" i="30" s="1"/>
  <c r="L22" i="30"/>
  <c r="K22" i="30"/>
  <c r="P22" i="30" s="1"/>
  <c r="H22" i="30"/>
  <c r="N21" i="30"/>
  <c r="M20" i="30"/>
  <c r="L20" i="30"/>
  <c r="H20" i="30"/>
  <c r="M19" i="30"/>
  <c r="N19" i="30" s="1"/>
  <c r="L19" i="30"/>
  <c r="K19" i="30"/>
  <c r="P19" i="30" s="1"/>
  <c r="H19" i="30"/>
  <c r="N18" i="30"/>
  <c r="M17" i="30"/>
  <c r="L17" i="30"/>
  <c r="H17" i="30"/>
  <c r="M16" i="30"/>
  <c r="L16" i="30"/>
  <c r="H16" i="30"/>
  <c r="M15" i="30"/>
  <c r="L15" i="30"/>
  <c r="H15" i="30"/>
  <c r="M14" i="30"/>
  <c r="N14" i="30" s="1"/>
  <c r="L14" i="30"/>
  <c r="K14" i="30"/>
  <c r="P14" i="30" s="1"/>
  <c r="H14" i="30"/>
  <c r="N13" i="30"/>
  <c r="M12" i="30"/>
  <c r="L12" i="30"/>
  <c r="H12" i="30"/>
  <c r="M11" i="30"/>
  <c r="L11" i="30"/>
  <c r="H11" i="30"/>
  <c r="M10" i="30"/>
  <c r="L10" i="30"/>
  <c r="H10" i="30"/>
  <c r="M9" i="30"/>
  <c r="L9" i="30"/>
  <c r="H9" i="30"/>
  <c r="M8" i="30"/>
  <c r="L8" i="30"/>
  <c r="H8" i="30"/>
  <c r="M7" i="30"/>
  <c r="L7" i="30"/>
  <c r="H7" i="30"/>
  <c r="M6" i="30"/>
  <c r="N6" i="30" s="1"/>
  <c r="L6" i="30"/>
  <c r="K6" i="30"/>
  <c r="P6" i="30" s="1"/>
  <c r="H6" i="30"/>
  <c r="N5" i="30"/>
  <c r="M4" i="30"/>
  <c r="L4" i="30"/>
  <c r="H4" i="30"/>
  <c r="N3" i="30"/>
  <c r="B7" i="29"/>
  <c r="A7" i="29"/>
  <c r="B6" i="29"/>
  <c r="B5" i="29"/>
  <c r="A1" i="29"/>
  <c r="M38" i="28"/>
  <c r="L38" i="28"/>
  <c r="H38" i="28"/>
  <c r="M37" i="28"/>
  <c r="L37" i="28"/>
  <c r="H37" i="28"/>
  <c r="M36" i="28"/>
  <c r="L36" i="28"/>
  <c r="H36" i="28"/>
  <c r="M35" i="28"/>
  <c r="L35" i="28"/>
  <c r="H35" i="28"/>
  <c r="M33" i="28"/>
  <c r="N33" i="28" s="1"/>
  <c r="L33" i="28"/>
  <c r="K33" i="28"/>
  <c r="P33" i="28" s="1"/>
  <c r="H33" i="28"/>
  <c r="N32" i="28"/>
  <c r="M31" i="28"/>
  <c r="L31" i="28"/>
  <c r="H31" i="28"/>
  <c r="M30" i="28"/>
  <c r="L30" i="28"/>
  <c r="H30" i="28"/>
  <c r="M29" i="28"/>
  <c r="L29" i="28"/>
  <c r="H29" i="28"/>
  <c r="M28" i="28"/>
  <c r="L28" i="28"/>
  <c r="H28" i="28"/>
  <c r="M27" i="28"/>
  <c r="L27" i="28"/>
  <c r="H27" i="28"/>
  <c r="M26" i="28"/>
  <c r="L26" i="28"/>
  <c r="H26" i="28"/>
  <c r="M25" i="28"/>
  <c r="L25" i="28"/>
  <c r="H25" i="28"/>
  <c r="M24" i="28"/>
  <c r="L24" i="28"/>
  <c r="H24" i="28"/>
  <c r="M23" i="28"/>
  <c r="L23" i="28"/>
  <c r="H23" i="28"/>
  <c r="M22" i="28"/>
  <c r="N22" i="28" s="1"/>
  <c r="L22" i="28"/>
  <c r="K22" i="28"/>
  <c r="P22" i="28" s="1"/>
  <c r="H22" i="28"/>
  <c r="N21" i="28"/>
  <c r="M20" i="28"/>
  <c r="L20" i="28"/>
  <c r="H20" i="28"/>
  <c r="M19" i="28"/>
  <c r="N19" i="28" s="1"/>
  <c r="L19" i="28"/>
  <c r="K19" i="28"/>
  <c r="P19" i="28" s="1"/>
  <c r="H19" i="28"/>
  <c r="N18" i="28"/>
  <c r="M17" i="28"/>
  <c r="L17" i="28"/>
  <c r="H17" i="28"/>
  <c r="M16" i="28"/>
  <c r="L16" i="28"/>
  <c r="H16" i="28"/>
  <c r="M15" i="28"/>
  <c r="L15" i="28"/>
  <c r="H15" i="28"/>
  <c r="M14" i="28"/>
  <c r="N14" i="28" s="1"/>
  <c r="L14" i="28"/>
  <c r="K14" i="28"/>
  <c r="P14" i="28" s="1"/>
  <c r="H14" i="28"/>
  <c r="N13" i="28"/>
  <c r="M12" i="28"/>
  <c r="L12" i="28"/>
  <c r="H12" i="28"/>
  <c r="M11" i="28"/>
  <c r="L11" i="28"/>
  <c r="H11" i="28"/>
  <c r="M10" i="28"/>
  <c r="L10" i="28"/>
  <c r="H10" i="28"/>
  <c r="M9" i="28"/>
  <c r="L9" i="28"/>
  <c r="H9" i="28"/>
  <c r="M8" i="28"/>
  <c r="L8" i="28"/>
  <c r="H8" i="28"/>
  <c r="M7" i="28"/>
  <c r="L7" i="28"/>
  <c r="H7" i="28"/>
  <c r="M6" i="28"/>
  <c r="N6" i="28" s="1"/>
  <c r="L6" i="28"/>
  <c r="K6" i="28"/>
  <c r="P6" i="28" s="1"/>
  <c r="H6" i="28"/>
  <c r="N5" i="28"/>
  <c r="M4" i="28"/>
  <c r="L4" i="28"/>
  <c r="H4" i="28"/>
  <c r="N3" i="28"/>
  <c r="B7" i="27"/>
  <c r="A7" i="27"/>
  <c r="B6" i="27"/>
  <c r="B5" i="27"/>
  <c r="A1" i="27"/>
  <c r="M38" i="26"/>
  <c r="L38" i="26"/>
  <c r="H38" i="26"/>
  <c r="M37" i="26"/>
  <c r="L37" i="26"/>
  <c r="H37" i="26"/>
  <c r="M36" i="26"/>
  <c r="L36" i="26"/>
  <c r="H36" i="26"/>
  <c r="M35" i="26"/>
  <c r="L35" i="26"/>
  <c r="H35" i="26"/>
  <c r="M33" i="26"/>
  <c r="N33" i="26" s="1"/>
  <c r="L33" i="26"/>
  <c r="K33" i="26"/>
  <c r="P33" i="26" s="1"/>
  <c r="H33" i="26"/>
  <c r="N32" i="26"/>
  <c r="M31" i="26"/>
  <c r="L31" i="26"/>
  <c r="H31" i="26"/>
  <c r="M30" i="26"/>
  <c r="L30" i="26"/>
  <c r="H30" i="26"/>
  <c r="M29" i="26"/>
  <c r="L29" i="26"/>
  <c r="H29" i="26"/>
  <c r="M28" i="26"/>
  <c r="L28" i="26"/>
  <c r="H28" i="26"/>
  <c r="M27" i="26"/>
  <c r="L27" i="26"/>
  <c r="H27" i="26"/>
  <c r="M26" i="26"/>
  <c r="L26" i="26"/>
  <c r="H26" i="26"/>
  <c r="M25" i="26"/>
  <c r="L25" i="26"/>
  <c r="H25" i="26"/>
  <c r="M24" i="26"/>
  <c r="L24" i="26"/>
  <c r="H24" i="26"/>
  <c r="M23" i="26"/>
  <c r="L23" i="26"/>
  <c r="H23" i="26"/>
  <c r="M22" i="26"/>
  <c r="N22" i="26" s="1"/>
  <c r="L22" i="26"/>
  <c r="K22" i="26"/>
  <c r="P22" i="26" s="1"/>
  <c r="H22" i="26"/>
  <c r="N21" i="26"/>
  <c r="M20" i="26"/>
  <c r="L20" i="26"/>
  <c r="H20" i="26"/>
  <c r="M19" i="26"/>
  <c r="N19" i="26" s="1"/>
  <c r="L19" i="26"/>
  <c r="K19" i="26"/>
  <c r="P19" i="26" s="1"/>
  <c r="H19" i="26"/>
  <c r="N18" i="26"/>
  <c r="M17" i="26"/>
  <c r="L17" i="26"/>
  <c r="H17" i="26"/>
  <c r="M16" i="26"/>
  <c r="L16" i="26"/>
  <c r="H16" i="26"/>
  <c r="M15" i="26"/>
  <c r="L15" i="26"/>
  <c r="H15" i="26"/>
  <c r="M14" i="26"/>
  <c r="N14" i="26" s="1"/>
  <c r="L14" i="26"/>
  <c r="K14" i="26"/>
  <c r="P14" i="26" s="1"/>
  <c r="H14" i="26"/>
  <c r="N13" i="26"/>
  <c r="M12" i="26"/>
  <c r="L12" i="26"/>
  <c r="H12" i="26"/>
  <c r="M11" i="26"/>
  <c r="L11" i="26"/>
  <c r="H11" i="26"/>
  <c r="M10" i="26"/>
  <c r="L10" i="26"/>
  <c r="H10" i="26"/>
  <c r="M9" i="26"/>
  <c r="L9" i="26"/>
  <c r="H9" i="26"/>
  <c r="M8" i="26"/>
  <c r="L8" i="26"/>
  <c r="H8" i="26"/>
  <c r="M7" i="26"/>
  <c r="L7" i="26"/>
  <c r="H7" i="26"/>
  <c r="M6" i="26"/>
  <c r="N6" i="26" s="1"/>
  <c r="L6" i="26"/>
  <c r="K6" i="26"/>
  <c r="P6" i="26" s="1"/>
  <c r="H6" i="26"/>
  <c r="N5" i="26"/>
  <c r="M4" i="26"/>
  <c r="L4" i="26"/>
  <c r="H4" i="26"/>
  <c r="N3" i="26"/>
  <c r="B7" i="25"/>
  <c r="A7" i="25"/>
  <c r="B6" i="25"/>
  <c r="B5" i="25"/>
  <c r="A1" i="25"/>
  <c r="M38" i="24"/>
  <c r="L38" i="24"/>
  <c r="H38" i="24"/>
  <c r="M37" i="24"/>
  <c r="L37" i="24"/>
  <c r="H37" i="24"/>
  <c r="M36" i="24"/>
  <c r="L36" i="24"/>
  <c r="H36" i="24"/>
  <c r="M35" i="24"/>
  <c r="L35" i="24"/>
  <c r="H35" i="24"/>
  <c r="M33" i="24"/>
  <c r="N33" i="24" s="1"/>
  <c r="L33" i="24"/>
  <c r="K33" i="24"/>
  <c r="P33" i="24" s="1"/>
  <c r="H33" i="24"/>
  <c r="N32" i="24"/>
  <c r="M31" i="24"/>
  <c r="L31" i="24"/>
  <c r="H31" i="24"/>
  <c r="M30" i="24"/>
  <c r="L30" i="24"/>
  <c r="H30" i="24"/>
  <c r="M29" i="24"/>
  <c r="L29" i="24"/>
  <c r="H29" i="24"/>
  <c r="M28" i="24"/>
  <c r="L28" i="24"/>
  <c r="H28" i="24"/>
  <c r="M27" i="24"/>
  <c r="L27" i="24"/>
  <c r="H27" i="24"/>
  <c r="M26" i="24"/>
  <c r="L26" i="24"/>
  <c r="H26" i="24"/>
  <c r="M25" i="24"/>
  <c r="L25" i="24"/>
  <c r="H25" i="24"/>
  <c r="M24" i="24"/>
  <c r="L24" i="24"/>
  <c r="H24" i="24"/>
  <c r="M23" i="24"/>
  <c r="L23" i="24"/>
  <c r="H23" i="24"/>
  <c r="M22" i="24"/>
  <c r="N22" i="24" s="1"/>
  <c r="L22" i="24"/>
  <c r="K22" i="24"/>
  <c r="P22" i="24" s="1"/>
  <c r="H22" i="24"/>
  <c r="N21" i="24"/>
  <c r="M20" i="24"/>
  <c r="L20" i="24"/>
  <c r="H20" i="24"/>
  <c r="M19" i="24"/>
  <c r="N19" i="24" s="1"/>
  <c r="L19" i="24"/>
  <c r="K19" i="24"/>
  <c r="P19" i="24" s="1"/>
  <c r="H19" i="24"/>
  <c r="N18" i="24"/>
  <c r="M17" i="24"/>
  <c r="L17" i="24"/>
  <c r="H17" i="24"/>
  <c r="M16" i="24"/>
  <c r="L16" i="24"/>
  <c r="H16" i="24"/>
  <c r="M15" i="24"/>
  <c r="L15" i="24"/>
  <c r="H15" i="24"/>
  <c r="M14" i="24"/>
  <c r="N14" i="24" s="1"/>
  <c r="L14" i="24"/>
  <c r="K14" i="24"/>
  <c r="P14" i="24" s="1"/>
  <c r="H14" i="24"/>
  <c r="N13" i="24"/>
  <c r="M12" i="24"/>
  <c r="L12" i="24"/>
  <c r="H12" i="24"/>
  <c r="M11" i="24"/>
  <c r="L11" i="24"/>
  <c r="H11" i="24"/>
  <c r="M10" i="24"/>
  <c r="L10" i="24"/>
  <c r="H10" i="24"/>
  <c r="M9" i="24"/>
  <c r="L9" i="24"/>
  <c r="H9" i="24"/>
  <c r="M8" i="24"/>
  <c r="L8" i="24"/>
  <c r="H8" i="24"/>
  <c r="M7" i="24"/>
  <c r="L7" i="24"/>
  <c r="H7" i="24"/>
  <c r="M6" i="24"/>
  <c r="N6" i="24" s="1"/>
  <c r="L6" i="24"/>
  <c r="K6" i="24"/>
  <c r="P6" i="24" s="1"/>
  <c r="H6" i="24"/>
  <c r="N5" i="24"/>
  <c r="M4" i="24"/>
  <c r="L4" i="24"/>
  <c r="H4" i="24"/>
  <c r="N3" i="24"/>
  <c r="B7" i="23"/>
  <c r="A7" i="23"/>
  <c r="B6" i="23"/>
  <c r="B5" i="23"/>
  <c r="A1" i="23"/>
  <c r="M38" i="22"/>
  <c r="L38" i="22"/>
  <c r="H38" i="22"/>
  <c r="M37" i="22"/>
  <c r="L37" i="22"/>
  <c r="H37" i="22"/>
  <c r="M36" i="22"/>
  <c r="L36" i="22"/>
  <c r="H36" i="22"/>
  <c r="M35" i="22"/>
  <c r="L35" i="22"/>
  <c r="H35" i="22"/>
  <c r="M33" i="22"/>
  <c r="N33" i="22" s="1"/>
  <c r="L33" i="22"/>
  <c r="K33" i="22"/>
  <c r="P33" i="22" s="1"/>
  <c r="H33" i="22"/>
  <c r="N32" i="22"/>
  <c r="M31" i="22"/>
  <c r="L31" i="22"/>
  <c r="H31" i="22"/>
  <c r="M30" i="22"/>
  <c r="L30" i="22"/>
  <c r="H30" i="22"/>
  <c r="M29" i="22"/>
  <c r="L29" i="22"/>
  <c r="H29" i="22"/>
  <c r="M28" i="22"/>
  <c r="L28" i="22"/>
  <c r="H28" i="22"/>
  <c r="M27" i="22"/>
  <c r="L27" i="22"/>
  <c r="H27" i="22"/>
  <c r="M26" i="22"/>
  <c r="L26" i="22"/>
  <c r="H26" i="22"/>
  <c r="M25" i="22"/>
  <c r="L25" i="22"/>
  <c r="H25" i="22"/>
  <c r="M24" i="22"/>
  <c r="L24" i="22"/>
  <c r="H24" i="22"/>
  <c r="M23" i="22"/>
  <c r="L23" i="22"/>
  <c r="H23" i="22"/>
  <c r="M22" i="22"/>
  <c r="N22" i="22" s="1"/>
  <c r="L22" i="22"/>
  <c r="K22" i="22"/>
  <c r="P22" i="22" s="1"/>
  <c r="H22" i="22"/>
  <c r="N21" i="22"/>
  <c r="M20" i="22"/>
  <c r="L20" i="22"/>
  <c r="H20" i="22"/>
  <c r="M19" i="22"/>
  <c r="N19" i="22" s="1"/>
  <c r="L19" i="22"/>
  <c r="K19" i="22"/>
  <c r="P19" i="22" s="1"/>
  <c r="H19" i="22"/>
  <c r="N18" i="22"/>
  <c r="M17" i="22"/>
  <c r="L17" i="22"/>
  <c r="H17" i="22"/>
  <c r="M16" i="22"/>
  <c r="L16" i="22"/>
  <c r="H16" i="22"/>
  <c r="M15" i="22"/>
  <c r="L15" i="22"/>
  <c r="H15" i="22"/>
  <c r="M14" i="22"/>
  <c r="N14" i="22" s="1"/>
  <c r="L14" i="22"/>
  <c r="K14" i="22"/>
  <c r="P14" i="22" s="1"/>
  <c r="H14" i="22"/>
  <c r="N13" i="22"/>
  <c r="M12" i="22"/>
  <c r="L12" i="22"/>
  <c r="H12" i="22"/>
  <c r="M11" i="22"/>
  <c r="L11" i="22"/>
  <c r="H11" i="22"/>
  <c r="M10" i="22"/>
  <c r="L10" i="22"/>
  <c r="H10" i="22"/>
  <c r="M9" i="22"/>
  <c r="L9" i="22"/>
  <c r="H9" i="22"/>
  <c r="M8" i="22"/>
  <c r="L8" i="22"/>
  <c r="H8" i="22"/>
  <c r="M7" i="22"/>
  <c r="L7" i="22"/>
  <c r="H7" i="22"/>
  <c r="M6" i="22"/>
  <c r="N6" i="22" s="1"/>
  <c r="L6" i="22"/>
  <c r="K6" i="22"/>
  <c r="P6" i="22" s="1"/>
  <c r="H6" i="22"/>
  <c r="N5" i="22"/>
  <c r="M4" i="22"/>
  <c r="L4" i="22"/>
  <c r="H4" i="22"/>
  <c r="N3" i="22"/>
  <c r="B7" i="21"/>
  <c r="A7" i="21"/>
  <c r="B6" i="21"/>
  <c r="B5" i="21"/>
  <c r="A1" i="21"/>
  <c r="M38" i="20"/>
  <c r="L38" i="20"/>
  <c r="H38" i="20"/>
  <c r="M37" i="20"/>
  <c r="L37" i="20"/>
  <c r="H37" i="20"/>
  <c r="M36" i="20"/>
  <c r="L36" i="20"/>
  <c r="H36" i="20"/>
  <c r="M35" i="20"/>
  <c r="L35" i="20"/>
  <c r="H35" i="20"/>
  <c r="M33" i="20"/>
  <c r="N33" i="20" s="1"/>
  <c r="L33" i="20"/>
  <c r="K33" i="20"/>
  <c r="P33" i="20" s="1"/>
  <c r="H33" i="20"/>
  <c r="N32" i="20"/>
  <c r="M31" i="20"/>
  <c r="L31" i="20"/>
  <c r="H31" i="20"/>
  <c r="M30" i="20"/>
  <c r="L30" i="20"/>
  <c r="H30" i="20"/>
  <c r="M29" i="20"/>
  <c r="L29" i="20"/>
  <c r="H29" i="20"/>
  <c r="M28" i="20"/>
  <c r="L28" i="20"/>
  <c r="H28" i="20"/>
  <c r="M27" i="20"/>
  <c r="L27" i="20"/>
  <c r="H27" i="20"/>
  <c r="M26" i="20"/>
  <c r="L26" i="20"/>
  <c r="H26" i="20"/>
  <c r="M25" i="20"/>
  <c r="L25" i="20"/>
  <c r="H25" i="20"/>
  <c r="M24" i="20"/>
  <c r="L24" i="20"/>
  <c r="H24" i="20"/>
  <c r="M23" i="20"/>
  <c r="L23" i="20"/>
  <c r="H23" i="20"/>
  <c r="M22" i="20"/>
  <c r="N22" i="20" s="1"/>
  <c r="L22" i="20"/>
  <c r="K22" i="20"/>
  <c r="P22" i="20" s="1"/>
  <c r="H22" i="20"/>
  <c r="N21" i="20"/>
  <c r="M20" i="20"/>
  <c r="L20" i="20"/>
  <c r="H20" i="20"/>
  <c r="M19" i="20"/>
  <c r="N19" i="20" s="1"/>
  <c r="L19" i="20"/>
  <c r="K19" i="20"/>
  <c r="P19" i="20" s="1"/>
  <c r="H19" i="20"/>
  <c r="N18" i="20"/>
  <c r="M17" i="20"/>
  <c r="L17" i="20"/>
  <c r="H17" i="20"/>
  <c r="M16" i="20"/>
  <c r="L16" i="20"/>
  <c r="H16" i="20"/>
  <c r="M15" i="20"/>
  <c r="L15" i="20"/>
  <c r="H15" i="20"/>
  <c r="M14" i="20"/>
  <c r="N14" i="20" s="1"/>
  <c r="L14" i="20"/>
  <c r="K14" i="20"/>
  <c r="P14" i="20" s="1"/>
  <c r="H14" i="20"/>
  <c r="N13" i="20"/>
  <c r="M12" i="20"/>
  <c r="L12" i="20"/>
  <c r="H12" i="20"/>
  <c r="M11" i="20"/>
  <c r="L11" i="20"/>
  <c r="H11" i="20"/>
  <c r="M10" i="20"/>
  <c r="L10" i="20"/>
  <c r="H10" i="20"/>
  <c r="M9" i="20"/>
  <c r="L9" i="20"/>
  <c r="H9" i="20"/>
  <c r="M8" i="20"/>
  <c r="L8" i="20"/>
  <c r="H8" i="20"/>
  <c r="M7" i="20"/>
  <c r="L7" i="20"/>
  <c r="H7" i="20"/>
  <c r="M6" i="20"/>
  <c r="N6" i="20" s="1"/>
  <c r="L6" i="20"/>
  <c r="K6" i="20"/>
  <c r="P6" i="20" s="1"/>
  <c r="H6" i="20"/>
  <c r="N5" i="20"/>
  <c r="M4" i="20"/>
  <c r="L4" i="20"/>
  <c r="H4" i="20"/>
  <c r="N3" i="20"/>
  <c r="B7" i="19"/>
  <c r="A7" i="19"/>
  <c r="B6" i="19"/>
  <c r="B5" i="19"/>
  <c r="A1" i="19"/>
  <c r="M38" i="18"/>
  <c r="L38" i="18"/>
  <c r="H38" i="18"/>
  <c r="M37" i="18"/>
  <c r="L37" i="18"/>
  <c r="H37" i="18"/>
  <c r="M36" i="18"/>
  <c r="L36" i="18"/>
  <c r="H36" i="18"/>
  <c r="M35" i="18"/>
  <c r="L35" i="18"/>
  <c r="H35" i="18"/>
  <c r="M33" i="18"/>
  <c r="N33" i="18" s="1"/>
  <c r="L33" i="18"/>
  <c r="K33" i="18"/>
  <c r="P33" i="18" s="1"/>
  <c r="H33" i="18"/>
  <c r="N32" i="18"/>
  <c r="M31" i="18"/>
  <c r="L31" i="18"/>
  <c r="H31" i="18"/>
  <c r="M30" i="18"/>
  <c r="L30" i="18"/>
  <c r="H30" i="18"/>
  <c r="M29" i="18"/>
  <c r="L29" i="18"/>
  <c r="H29" i="18"/>
  <c r="M28" i="18"/>
  <c r="L28" i="18"/>
  <c r="H28" i="18"/>
  <c r="M27" i="18"/>
  <c r="L27" i="18"/>
  <c r="H27" i="18"/>
  <c r="M26" i="18"/>
  <c r="L26" i="18"/>
  <c r="H26" i="18"/>
  <c r="M25" i="18"/>
  <c r="L25" i="18"/>
  <c r="H25" i="18"/>
  <c r="M24" i="18"/>
  <c r="L24" i="18"/>
  <c r="H24" i="18"/>
  <c r="M23" i="18"/>
  <c r="L23" i="18"/>
  <c r="H23" i="18"/>
  <c r="M22" i="18"/>
  <c r="N22" i="18" s="1"/>
  <c r="L22" i="18"/>
  <c r="K22" i="18"/>
  <c r="P22" i="18" s="1"/>
  <c r="H22" i="18"/>
  <c r="N21" i="18"/>
  <c r="M20" i="18"/>
  <c r="L20" i="18"/>
  <c r="H20" i="18"/>
  <c r="M19" i="18"/>
  <c r="N19" i="18" s="1"/>
  <c r="L19" i="18"/>
  <c r="K19" i="18"/>
  <c r="P19" i="18" s="1"/>
  <c r="H19" i="18"/>
  <c r="N18" i="18"/>
  <c r="M17" i="18"/>
  <c r="L17" i="18"/>
  <c r="H17" i="18"/>
  <c r="M16" i="18"/>
  <c r="L16" i="18"/>
  <c r="H16" i="18"/>
  <c r="M15" i="18"/>
  <c r="L15" i="18"/>
  <c r="H15" i="18"/>
  <c r="M14" i="18"/>
  <c r="N14" i="18" s="1"/>
  <c r="L14" i="18"/>
  <c r="K14" i="18"/>
  <c r="P14" i="18" s="1"/>
  <c r="H14" i="18"/>
  <c r="N13" i="18"/>
  <c r="M12" i="18"/>
  <c r="L12" i="18"/>
  <c r="H12" i="18"/>
  <c r="M11" i="18"/>
  <c r="L11" i="18"/>
  <c r="H11" i="18"/>
  <c r="M10" i="18"/>
  <c r="L10" i="18"/>
  <c r="H10" i="18"/>
  <c r="M9" i="18"/>
  <c r="L9" i="18"/>
  <c r="H9" i="18"/>
  <c r="M8" i="18"/>
  <c r="L8" i="18"/>
  <c r="H8" i="18"/>
  <c r="M7" i="18"/>
  <c r="L7" i="18"/>
  <c r="H7" i="18"/>
  <c r="M6" i="18"/>
  <c r="N6" i="18" s="1"/>
  <c r="L6" i="18"/>
  <c r="K6" i="18"/>
  <c r="P6" i="18" s="1"/>
  <c r="H6" i="18"/>
  <c r="N5" i="18"/>
  <c r="M4" i="18"/>
  <c r="L4" i="18"/>
  <c r="H4" i="18"/>
  <c r="N3" i="18"/>
  <c r="B7" i="17"/>
  <c r="A7" i="17"/>
  <c r="B6" i="17"/>
  <c r="B5" i="17"/>
  <c r="A1" i="17"/>
  <c r="M38" i="16"/>
  <c r="L38" i="16"/>
  <c r="H38" i="16"/>
  <c r="M37" i="16"/>
  <c r="L37" i="16"/>
  <c r="H37" i="16"/>
  <c r="M36" i="16"/>
  <c r="L36" i="16"/>
  <c r="H36" i="16"/>
  <c r="M35" i="16"/>
  <c r="L35" i="16"/>
  <c r="H35" i="16"/>
  <c r="M33" i="16"/>
  <c r="N33" i="16" s="1"/>
  <c r="L33" i="16"/>
  <c r="K33" i="16"/>
  <c r="P33" i="16" s="1"/>
  <c r="H33" i="16"/>
  <c r="N32" i="16"/>
  <c r="M31" i="16"/>
  <c r="L31" i="16"/>
  <c r="H31" i="16"/>
  <c r="M30" i="16"/>
  <c r="L30" i="16"/>
  <c r="H30" i="16"/>
  <c r="M29" i="16"/>
  <c r="L29" i="16"/>
  <c r="H29" i="16"/>
  <c r="M28" i="16"/>
  <c r="L28" i="16"/>
  <c r="H28" i="16"/>
  <c r="M27" i="16"/>
  <c r="L27" i="16"/>
  <c r="H27" i="16"/>
  <c r="M26" i="16"/>
  <c r="L26" i="16"/>
  <c r="H26" i="16"/>
  <c r="M25" i="16"/>
  <c r="L25" i="16"/>
  <c r="H25" i="16"/>
  <c r="M24" i="16"/>
  <c r="L24" i="16"/>
  <c r="H24" i="16"/>
  <c r="M23" i="16"/>
  <c r="L23" i="16"/>
  <c r="H23" i="16"/>
  <c r="M22" i="16"/>
  <c r="N22" i="16" s="1"/>
  <c r="L22" i="16"/>
  <c r="K22" i="16"/>
  <c r="P22" i="16" s="1"/>
  <c r="H22" i="16"/>
  <c r="N21" i="16"/>
  <c r="M20" i="16"/>
  <c r="L20" i="16"/>
  <c r="H20" i="16"/>
  <c r="M19" i="16"/>
  <c r="N19" i="16" s="1"/>
  <c r="L19" i="16"/>
  <c r="K19" i="16"/>
  <c r="P19" i="16" s="1"/>
  <c r="H19" i="16"/>
  <c r="N18" i="16"/>
  <c r="M17" i="16"/>
  <c r="L17" i="16"/>
  <c r="H17" i="16"/>
  <c r="M16" i="16"/>
  <c r="L16" i="16"/>
  <c r="H16" i="16"/>
  <c r="M15" i="16"/>
  <c r="L15" i="16"/>
  <c r="H15" i="16"/>
  <c r="M14" i="16"/>
  <c r="N14" i="16" s="1"/>
  <c r="L14" i="16"/>
  <c r="K14" i="16"/>
  <c r="P14" i="16" s="1"/>
  <c r="H14" i="16"/>
  <c r="N13" i="16"/>
  <c r="M12" i="16"/>
  <c r="L12" i="16"/>
  <c r="H12" i="16"/>
  <c r="M11" i="16"/>
  <c r="L11" i="16"/>
  <c r="H11" i="16"/>
  <c r="M10" i="16"/>
  <c r="L10" i="16"/>
  <c r="H10" i="16"/>
  <c r="M9" i="16"/>
  <c r="L9" i="16"/>
  <c r="H9" i="16"/>
  <c r="M8" i="16"/>
  <c r="L8" i="16"/>
  <c r="H8" i="16"/>
  <c r="M7" i="16"/>
  <c r="L7" i="16"/>
  <c r="H7" i="16"/>
  <c r="M6" i="16"/>
  <c r="N6" i="16" s="1"/>
  <c r="L6" i="16"/>
  <c r="K6" i="16"/>
  <c r="P6" i="16" s="1"/>
  <c r="H6" i="16"/>
  <c r="N5" i="16"/>
  <c r="M4" i="16"/>
  <c r="L4" i="16"/>
  <c r="H4" i="16"/>
  <c r="N3" i="16"/>
  <c r="B7" i="15"/>
  <c r="A7" i="15"/>
  <c r="B6" i="15"/>
  <c r="B5" i="15"/>
  <c r="A1" i="15"/>
  <c r="M38" i="14"/>
  <c r="L38" i="14"/>
  <c r="H38" i="14"/>
  <c r="M37" i="14"/>
  <c r="L37" i="14"/>
  <c r="H37" i="14"/>
  <c r="M36" i="14"/>
  <c r="L36" i="14"/>
  <c r="H36" i="14"/>
  <c r="M35" i="14"/>
  <c r="L35" i="14"/>
  <c r="H35" i="14"/>
  <c r="M33" i="14"/>
  <c r="N33" i="14" s="1"/>
  <c r="L33" i="14"/>
  <c r="K33" i="14"/>
  <c r="P33" i="14" s="1"/>
  <c r="H33" i="14"/>
  <c r="N32" i="14"/>
  <c r="M31" i="14"/>
  <c r="L31" i="14"/>
  <c r="H31" i="14"/>
  <c r="M30" i="14"/>
  <c r="L30" i="14"/>
  <c r="H30" i="14"/>
  <c r="M29" i="14"/>
  <c r="L29" i="14"/>
  <c r="H29" i="14"/>
  <c r="M28" i="14"/>
  <c r="L28" i="14"/>
  <c r="H28" i="14"/>
  <c r="M27" i="14"/>
  <c r="L27" i="14"/>
  <c r="H27" i="14"/>
  <c r="M26" i="14"/>
  <c r="L26" i="14"/>
  <c r="H26" i="14"/>
  <c r="M25" i="14"/>
  <c r="L25" i="14"/>
  <c r="H25" i="14"/>
  <c r="M24" i="14"/>
  <c r="L24" i="14"/>
  <c r="H24" i="14"/>
  <c r="M23" i="14"/>
  <c r="L23" i="14"/>
  <c r="H23" i="14"/>
  <c r="M22" i="14"/>
  <c r="N22" i="14" s="1"/>
  <c r="L22" i="14"/>
  <c r="K22" i="14"/>
  <c r="P22" i="14" s="1"/>
  <c r="H22" i="14"/>
  <c r="N21" i="14"/>
  <c r="M20" i="14"/>
  <c r="L20" i="14"/>
  <c r="H20" i="14"/>
  <c r="M19" i="14"/>
  <c r="N19" i="14" s="1"/>
  <c r="L19" i="14"/>
  <c r="K19" i="14"/>
  <c r="P19" i="14" s="1"/>
  <c r="H19" i="14"/>
  <c r="N18" i="14"/>
  <c r="M17" i="14"/>
  <c r="L17" i="14"/>
  <c r="H17" i="14"/>
  <c r="M16" i="14"/>
  <c r="L16" i="14"/>
  <c r="H16" i="14"/>
  <c r="M15" i="14"/>
  <c r="L15" i="14"/>
  <c r="H15" i="14"/>
  <c r="M14" i="14"/>
  <c r="N14" i="14" s="1"/>
  <c r="L14" i="14"/>
  <c r="K14" i="14"/>
  <c r="P14" i="14" s="1"/>
  <c r="H14" i="14"/>
  <c r="N13" i="14"/>
  <c r="M12" i="14"/>
  <c r="L12" i="14"/>
  <c r="H12" i="14"/>
  <c r="M11" i="14"/>
  <c r="L11" i="14"/>
  <c r="H11" i="14"/>
  <c r="M10" i="14"/>
  <c r="L10" i="14"/>
  <c r="H10" i="14"/>
  <c r="M9" i="14"/>
  <c r="L9" i="14"/>
  <c r="H9" i="14"/>
  <c r="M8" i="14"/>
  <c r="L8" i="14"/>
  <c r="H8" i="14"/>
  <c r="M7" i="14"/>
  <c r="L7" i="14"/>
  <c r="H7" i="14"/>
  <c r="M6" i="14"/>
  <c r="N6" i="14" s="1"/>
  <c r="L6" i="14"/>
  <c r="K6" i="14"/>
  <c r="P6" i="14" s="1"/>
  <c r="H6" i="14"/>
  <c r="N5" i="14"/>
  <c r="M4" i="14"/>
  <c r="L4" i="14"/>
  <c r="H4" i="14"/>
  <c r="N3" i="14"/>
  <c r="B7" i="13"/>
  <c r="A7" i="13"/>
  <c r="B6" i="13"/>
  <c r="B5" i="13"/>
  <c r="A1" i="13"/>
  <c r="M38" i="12"/>
  <c r="L38" i="12"/>
  <c r="H38" i="12"/>
  <c r="M37" i="12"/>
  <c r="L37" i="12"/>
  <c r="H37" i="12"/>
  <c r="M36" i="12"/>
  <c r="L36" i="12"/>
  <c r="H36" i="12"/>
  <c r="M35" i="12"/>
  <c r="L35" i="12"/>
  <c r="H35" i="12"/>
  <c r="M33" i="12"/>
  <c r="N33" i="12" s="1"/>
  <c r="L33" i="12"/>
  <c r="K33" i="12"/>
  <c r="P33" i="12" s="1"/>
  <c r="H33" i="12"/>
  <c r="N32" i="12"/>
  <c r="M31" i="12"/>
  <c r="L31" i="12"/>
  <c r="H31" i="12"/>
  <c r="M30" i="12"/>
  <c r="L30" i="12"/>
  <c r="H30" i="12"/>
  <c r="M29" i="12"/>
  <c r="L29" i="12"/>
  <c r="H29" i="12"/>
  <c r="M28" i="12"/>
  <c r="L28" i="12"/>
  <c r="H28" i="12"/>
  <c r="M27" i="12"/>
  <c r="L27" i="12"/>
  <c r="H27" i="12"/>
  <c r="M26" i="12"/>
  <c r="L26" i="12"/>
  <c r="H26" i="12"/>
  <c r="M25" i="12"/>
  <c r="L25" i="12"/>
  <c r="H25" i="12"/>
  <c r="M24" i="12"/>
  <c r="L24" i="12"/>
  <c r="H24" i="12"/>
  <c r="M23" i="12"/>
  <c r="L23" i="12"/>
  <c r="H23" i="12"/>
  <c r="M22" i="12"/>
  <c r="N22" i="12" s="1"/>
  <c r="L22" i="12"/>
  <c r="K22" i="12"/>
  <c r="P22" i="12" s="1"/>
  <c r="H22" i="12"/>
  <c r="N21" i="12"/>
  <c r="M20" i="12"/>
  <c r="L20" i="12"/>
  <c r="H20" i="12"/>
  <c r="M19" i="12"/>
  <c r="N19" i="12" s="1"/>
  <c r="L19" i="12"/>
  <c r="K19" i="12"/>
  <c r="P19" i="12" s="1"/>
  <c r="H19" i="12"/>
  <c r="N18" i="12"/>
  <c r="M17" i="12"/>
  <c r="L17" i="12"/>
  <c r="H17" i="12"/>
  <c r="M16" i="12"/>
  <c r="L16" i="12"/>
  <c r="H16" i="12"/>
  <c r="M15" i="12"/>
  <c r="L15" i="12"/>
  <c r="H15" i="12"/>
  <c r="M14" i="12"/>
  <c r="N14" i="12" s="1"/>
  <c r="L14" i="12"/>
  <c r="K14" i="12"/>
  <c r="P14" i="12" s="1"/>
  <c r="H14" i="12"/>
  <c r="N13" i="12"/>
  <c r="M12" i="12"/>
  <c r="L12" i="12"/>
  <c r="H12" i="12"/>
  <c r="M11" i="12"/>
  <c r="L11" i="12"/>
  <c r="H11" i="12"/>
  <c r="M10" i="12"/>
  <c r="L10" i="12"/>
  <c r="H10" i="12"/>
  <c r="M9" i="12"/>
  <c r="L9" i="12"/>
  <c r="H9" i="12"/>
  <c r="M8" i="12"/>
  <c r="L8" i="12"/>
  <c r="H8" i="12"/>
  <c r="M7" i="12"/>
  <c r="L7" i="12"/>
  <c r="H7" i="12"/>
  <c r="M6" i="12"/>
  <c r="N6" i="12" s="1"/>
  <c r="L6" i="12"/>
  <c r="K6" i="12"/>
  <c r="P6" i="12" s="1"/>
  <c r="H6" i="12"/>
  <c r="N5" i="12"/>
  <c r="M4" i="12"/>
  <c r="L4" i="12"/>
  <c r="H4" i="12"/>
  <c r="N3" i="12"/>
  <c r="B7" i="11"/>
  <c r="A7" i="11"/>
  <c r="B6" i="11"/>
  <c r="B5" i="11"/>
  <c r="A1" i="11"/>
  <c r="M38" i="10"/>
  <c r="L38" i="10"/>
  <c r="H38" i="10"/>
  <c r="M37" i="10"/>
  <c r="L37" i="10"/>
  <c r="H37" i="10"/>
  <c r="M36" i="10"/>
  <c r="L36" i="10"/>
  <c r="H36" i="10"/>
  <c r="M35" i="10"/>
  <c r="L35" i="10"/>
  <c r="H35" i="10"/>
  <c r="M33" i="10"/>
  <c r="N33" i="10" s="1"/>
  <c r="L33" i="10"/>
  <c r="K33" i="10"/>
  <c r="P33" i="10" s="1"/>
  <c r="H33" i="10"/>
  <c r="N32" i="10"/>
  <c r="M31" i="10"/>
  <c r="L31" i="10"/>
  <c r="H31" i="10"/>
  <c r="M30" i="10"/>
  <c r="L30" i="10"/>
  <c r="H30" i="10"/>
  <c r="M29" i="10"/>
  <c r="L29" i="10"/>
  <c r="H29" i="10"/>
  <c r="M28" i="10"/>
  <c r="L28" i="10"/>
  <c r="H28" i="10"/>
  <c r="M27" i="10"/>
  <c r="L27" i="10"/>
  <c r="H27" i="10"/>
  <c r="M26" i="10"/>
  <c r="L26" i="10"/>
  <c r="H26" i="10"/>
  <c r="M25" i="10"/>
  <c r="L25" i="10"/>
  <c r="H25" i="10"/>
  <c r="M24" i="10"/>
  <c r="L24" i="10"/>
  <c r="H24" i="10"/>
  <c r="M23" i="10"/>
  <c r="L23" i="10"/>
  <c r="H23" i="10"/>
  <c r="M22" i="10"/>
  <c r="N22" i="10" s="1"/>
  <c r="L22" i="10"/>
  <c r="K22" i="10"/>
  <c r="P22" i="10" s="1"/>
  <c r="H22" i="10"/>
  <c r="N21" i="10"/>
  <c r="M20" i="10"/>
  <c r="L20" i="10"/>
  <c r="H20" i="10"/>
  <c r="M19" i="10"/>
  <c r="N19" i="10" s="1"/>
  <c r="L19" i="10"/>
  <c r="K19" i="10"/>
  <c r="P19" i="10" s="1"/>
  <c r="H19" i="10"/>
  <c r="N18" i="10"/>
  <c r="M17" i="10"/>
  <c r="L17" i="10"/>
  <c r="H17" i="10"/>
  <c r="M16" i="10"/>
  <c r="L16" i="10"/>
  <c r="H16" i="10"/>
  <c r="M15" i="10"/>
  <c r="L15" i="10"/>
  <c r="H15" i="10"/>
  <c r="M14" i="10"/>
  <c r="N14" i="10" s="1"/>
  <c r="L14" i="10"/>
  <c r="K14" i="10"/>
  <c r="P14" i="10" s="1"/>
  <c r="H14" i="10"/>
  <c r="N13" i="10"/>
  <c r="M12" i="10"/>
  <c r="L12" i="10"/>
  <c r="H12" i="10"/>
  <c r="M11" i="10"/>
  <c r="L11" i="10"/>
  <c r="H11" i="10"/>
  <c r="M10" i="10"/>
  <c r="L10" i="10"/>
  <c r="H10" i="10"/>
  <c r="M9" i="10"/>
  <c r="L9" i="10"/>
  <c r="H9" i="10"/>
  <c r="M8" i="10"/>
  <c r="L8" i="10"/>
  <c r="H8" i="10"/>
  <c r="M7" i="10"/>
  <c r="L7" i="10"/>
  <c r="H7" i="10"/>
  <c r="M6" i="10"/>
  <c r="N6" i="10" s="1"/>
  <c r="L6" i="10"/>
  <c r="K6" i="10"/>
  <c r="P6" i="10" s="1"/>
  <c r="H6" i="10"/>
  <c r="N5" i="10"/>
  <c r="M4" i="10"/>
  <c r="L4" i="10"/>
  <c r="H4" i="10"/>
  <c r="N3" i="10"/>
  <c r="B7" i="9"/>
  <c r="A7" i="9"/>
  <c r="B6" i="9"/>
  <c r="B5" i="9"/>
  <c r="A1" i="9"/>
  <c r="M38" i="8"/>
  <c r="L38" i="8"/>
  <c r="H38" i="8"/>
  <c r="M37" i="8"/>
  <c r="L37" i="8"/>
  <c r="H37" i="8"/>
  <c r="M36" i="8"/>
  <c r="L36" i="8"/>
  <c r="H36" i="8"/>
  <c r="M35" i="8"/>
  <c r="L35" i="8"/>
  <c r="H35" i="8"/>
  <c r="M33" i="8"/>
  <c r="N33" i="8" s="1"/>
  <c r="L33" i="8"/>
  <c r="K33" i="8"/>
  <c r="P33" i="8" s="1"/>
  <c r="H33" i="8"/>
  <c r="N32" i="8"/>
  <c r="M31" i="8"/>
  <c r="L31" i="8"/>
  <c r="H31" i="8"/>
  <c r="M30" i="8"/>
  <c r="L30" i="8"/>
  <c r="H30" i="8"/>
  <c r="M29" i="8"/>
  <c r="L29" i="8"/>
  <c r="H29" i="8"/>
  <c r="M28" i="8"/>
  <c r="L28" i="8"/>
  <c r="H28" i="8"/>
  <c r="M27" i="8"/>
  <c r="L27" i="8"/>
  <c r="H27" i="8"/>
  <c r="M26" i="8"/>
  <c r="L26" i="8"/>
  <c r="H26" i="8"/>
  <c r="M25" i="8"/>
  <c r="L25" i="8"/>
  <c r="H25" i="8"/>
  <c r="M24" i="8"/>
  <c r="L24" i="8"/>
  <c r="H24" i="8"/>
  <c r="M23" i="8"/>
  <c r="L23" i="8"/>
  <c r="H23" i="8"/>
  <c r="M22" i="8"/>
  <c r="N22" i="8" s="1"/>
  <c r="L22" i="8"/>
  <c r="K22" i="8"/>
  <c r="P22" i="8" s="1"/>
  <c r="H22" i="8"/>
  <c r="N21" i="8"/>
  <c r="M20" i="8"/>
  <c r="L20" i="8"/>
  <c r="H20" i="8"/>
  <c r="M19" i="8"/>
  <c r="N19" i="8" s="1"/>
  <c r="L19" i="8"/>
  <c r="K19" i="8"/>
  <c r="P19" i="8" s="1"/>
  <c r="H19" i="8"/>
  <c r="N18" i="8"/>
  <c r="M17" i="8"/>
  <c r="L17" i="8"/>
  <c r="H17" i="8"/>
  <c r="M16" i="8"/>
  <c r="L16" i="8"/>
  <c r="H16" i="8"/>
  <c r="M15" i="8"/>
  <c r="L15" i="8"/>
  <c r="H15" i="8"/>
  <c r="M14" i="8"/>
  <c r="N14" i="8" s="1"/>
  <c r="L14" i="8"/>
  <c r="K14" i="8"/>
  <c r="P14" i="8" s="1"/>
  <c r="H14" i="8"/>
  <c r="N13" i="8"/>
  <c r="M12" i="8"/>
  <c r="L12" i="8"/>
  <c r="H12" i="8"/>
  <c r="M11" i="8"/>
  <c r="L11" i="8"/>
  <c r="H11" i="8"/>
  <c r="M10" i="8"/>
  <c r="L10" i="8"/>
  <c r="H10" i="8"/>
  <c r="M9" i="8"/>
  <c r="L9" i="8"/>
  <c r="H9" i="8"/>
  <c r="M8" i="8"/>
  <c r="L8" i="8"/>
  <c r="H8" i="8"/>
  <c r="M7" i="8"/>
  <c r="L7" i="8"/>
  <c r="H7" i="8"/>
  <c r="M6" i="8"/>
  <c r="N6" i="8" s="1"/>
  <c r="L6" i="8"/>
  <c r="K6" i="8"/>
  <c r="P6" i="8" s="1"/>
  <c r="H6" i="8"/>
  <c r="N5" i="8"/>
  <c r="M4" i="8"/>
  <c r="L4" i="8"/>
  <c r="H4" i="8"/>
  <c r="N3" i="8"/>
  <c r="B7" i="7"/>
  <c r="A7" i="7"/>
  <c r="B6" i="7"/>
  <c r="B5" i="7"/>
  <c r="A1" i="7"/>
  <c r="M38" i="6"/>
  <c r="L38" i="6"/>
  <c r="H38" i="6"/>
  <c r="M37" i="6"/>
  <c r="L37" i="6"/>
  <c r="H37" i="6"/>
  <c r="M36" i="6"/>
  <c r="L36" i="6"/>
  <c r="H36" i="6"/>
  <c r="M35" i="6"/>
  <c r="L35" i="6"/>
  <c r="H35" i="6"/>
  <c r="M33" i="6"/>
  <c r="N33" i="6" s="1"/>
  <c r="L33" i="6"/>
  <c r="K33" i="6"/>
  <c r="P33" i="6" s="1"/>
  <c r="H33" i="6"/>
  <c r="N32" i="6"/>
  <c r="M31" i="6"/>
  <c r="L31" i="6"/>
  <c r="H31" i="6"/>
  <c r="M30" i="6"/>
  <c r="L30" i="6"/>
  <c r="H30" i="6"/>
  <c r="M29" i="6"/>
  <c r="L29" i="6"/>
  <c r="H29" i="6"/>
  <c r="M28" i="6"/>
  <c r="L28" i="6"/>
  <c r="H28" i="6"/>
  <c r="M27" i="6"/>
  <c r="L27" i="6"/>
  <c r="H27" i="6"/>
  <c r="M26" i="6"/>
  <c r="L26" i="6"/>
  <c r="H26" i="6"/>
  <c r="M25" i="6"/>
  <c r="L25" i="6"/>
  <c r="H25" i="6"/>
  <c r="M24" i="6"/>
  <c r="L24" i="6"/>
  <c r="H24" i="6"/>
  <c r="M23" i="6"/>
  <c r="L23" i="6"/>
  <c r="H23" i="6"/>
  <c r="M22" i="6"/>
  <c r="N22" i="6" s="1"/>
  <c r="L22" i="6"/>
  <c r="K22" i="6"/>
  <c r="P22" i="6" s="1"/>
  <c r="H22" i="6"/>
  <c r="N21" i="6"/>
  <c r="M20" i="6"/>
  <c r="L20" i="6"/>
  <c r="H20" i="6"/>
  <c r="M19" i="6"/>
  <c r="N19" i="6" s="1"/>
  <c r="L19" i="6"/>
  <c r="K19" i="6"/>
  <c r="P19" i="6" s="1"/>
  <c r="H19" i="6"/>
  <c r="N18" i="6"/>
  <c r="M17" i="6"/>
  <c r="L17" i="6"/>
  <c r="H17" i="6"/>
  <c r="M16" i="6"/>
  <c r="L16" i="6"/>
  <c r="H16" i="6"/>
  <c r="M15" i="6"/>
  <c r="L15" i="6"/>
  <c r="H15" i="6"/>
  <c r="M14" i="6"/>
  <c r="N14" i="6" s="1"/>
  <c r="L14" i="6"/>
  <c r="K14" i="6"/>
  <c r="P14" i="6" s="1"/>
  <c r="H14" i="6"/>
  <c r="N13" i="6"/>
  <c r="M12" i="6"/>
  <c r="L12" i="6"/>
  <c r="H12" i="6"/>
  <c r="M11" i="6"/>
  <c r="L11" i="6"/>
  <c r="H11" i="6"/>
  <c r="M10" i="6"/>
  <c r="L10" i="6"/>
  <c r="H10" i="6"/>
  <c r="M9" i="6"/>
  <c r="L9" i="6"/>
  <c r="H9" i="6"/>
  <c r="M8" i="6"/>
  <c r="L8" i="6"/>
  <c r="H8" i="6"/>
  <c r="M7" i="6"/>
  <c r="L7" i="6"/>
  <c r="H7" i="6"/>
  <c r="M6" i="6"/>
  <c r="N6" i="6" s="1"/>
  <c r="L6" i="6"/>
  <c r="K6" i="6"/>
  <c r="P6" i="6" s="1"/>
  <c r="H6" i="6"/>
  <c r="N5" i="6"/>
  <c r="M4" i="6"/>
  <c r="L4" i="6"/>
  <c r="H4" i="6"/>
  <c r="N3" i="6"/>
  <c r="B7" i="5"/>
  <c r="A7" i="5"/>
  <c r="B6" i="5"/>
  <c r="B5" i="5"/>
  <c r="A1" i="5"/>
  <c r="M38" i="4"/>
  <c r="L38" i="4"/>
  <c r="H38" i="4"/>
  <c r="M37" i="4"/>
  <c r="L37" i="4"/>
  <c r="H37" i="4"/>
  <c r="M36" i="4"/>
  <c r="L36" i="4"/>
  <c r="H36" i="4"/>
  <c r="M35" i="4"/>
  <c r="L35" i="4"/>
  <c r="H35" i="4"/>
  <c r="M33" i="4"/>
  <c r="N33" i="4" s="1"/>
  <c r="L33" i="4"/>
  <c r="K33" i="4"/>
  <c r="P33" i="4" s="1"/>
  <c r="H33" i="4"/>
  <c r="N32" i="4"/>
  <c r="M31" i="4"/>
  <c r="L31" i="4"/>
  <c r="H31" i="4"/>
  <c r="M30" i="4"/>
  <c r="L30" i="4"/>
  <c r="H30" i="4"/>
  <c r="M29" i="4"/>
  <c r="L29" i="4"/>
  <c r="H29" i="4"/>
  <c r="M28" i="4"/>
  <c r="L28" i="4"/>
  <c r="H28" i="4"/>
  <c r="M27" i="4"/>
  <c r="L27" i="4"/>
  <c r="H27" i="4"/>
  <c r="M26" i="4"/>
  <c r="L26" i="4"/>
  <c r="H26" i="4"/>
  <c r="M25" i="4"/>
  <c r="L25" i="4"/>
  <c r="H25" i="4"/>
  <c r="M24" i="4"/>
  <c r="L24" i="4"/>
  <c r="H24" i="4"/>
  <c r="M23" i="4"/>
  <c r="L23" i="4"/>
  <c r="H23" i="4"/>
  <c r="M22" i="4"/>
  <c r="N22" i="4" s="1"/>
  <c r="L22" i="4"/>
  <c r="K22" i="4"/>
  <c r="P22" i="4" s="1"/>
  <c r="H22" i="4"/>
  <c r="N21" i="4"/>
  <c r="M20" i="4"/>
  <c r="L20" i="4"/>
  <c r="H20" i="4"/>
  <c r="M19" i="4"/>
  <c r="N19" i="4" s="1"/>
  <c r="L19" i="4"/>
  <c r="K19" i="4"/>
  <c r="P19" i="4" s="1"/>
  <c r="H19" i="4"/>
  <c r="N18" i="4"/>
  <c r="M17" i="4"/>
  <c r="L17" i="4"/>
  <c r="H17" i="4"/>
  <c r="M16" i="4"/>
  <c r="L16" i="4"/>
  <c r="H16" i="4"/>
  <c r="M15" i="4"/>
  <c r="L15" i="4"/>
  <c r="H15" i="4"/>
  <c r="M14" i="4"/>
  <c r="N14" i="4" s="1"/>
  <c r="L14" i="4"/>
  <c r="K14" i="4"/>
  <c r="P14" i="4" s="1"/>
  <c r="H14" i="4"/>
  <c r="N13" i="4"/>
  <c r="M12" i="4"/>
  <c r="L12" i="4"/>
  <c r="H12" i="4"/>
  <c r="M11" i="4"/>
  <c r="L11" i="4"/>
  <c r="H11" i="4"/>
  <c r="M10" i="4"/>
  <c r="L10" i="4"/>
  <c r="H10" i="4"/>
  <c r="M9" i="4"/>
  <c r="L9" i="4"/>
  <c r="H9" i="4"/>
  <c r="M8" i="4"/>
  <c r="L8" i="4"/>
  <c r="H8" i="4"/>
  <c r="M7" i="4"/>
  <c r="L7" i="4"/>
  <c r="H7" i="4"/>
  <c r="M6" i="4"/>
  <c r="N6" i="4" s="1"/>
  <c r="L6" i="4"/>
  <c r="K6" i="4"/>
  <c r="P6" i="4" s="1"/>
  <c r="H6" i="4"/>
  <c r="N5" i="4"/>
  <c r="M4" i="4"/>
  <c r="L4" i="4"/>
  <c r="H4" i="4"/>
  <c r="N3" i="4"/>
  <c r="B7" i="3"/>
  <c r="A7" i="3"/>
  <c r="B6" i="3"/>
  <c r="B5" i="3"/>
  <c r="A1" i="3"/>
  <c r="M38" i="2"/>
  <c r="L38" i="2"/>
  <c r="H38" i="2"/>
  <c r="M37" i="2"/>
  <c r="L37" i="2"/>
  <c r="H37" i="2"/>
  <c r="M36" i="2"/>
  <c r="L36" i="2"/>
  <c r="H36" i="2"/>
  <c r="M35" i="2"/>
  <c r="L35" i="2"/>
  <c r="H35" i="2"/>
  <c r="M33" i="2"/>
  <c r="N33" i="2" s="1"/>
  <c r="L33" i="2"/>
  <c r="K33" i="2"/>
  <c r="P33" i="2" s="1"/>
  <c r="H33" i="2"/>
  <c r="N32" i="2"/>
  <c r="M31" i="2"/>
  <c r="L31" i="2"/>
  <c r="H31" i="2"/>
  <c r="M30" i="2"/>
  <c r="L30" i="2"/>
  <c r="H30" i="2"/>
  <c r="M29" i="2"/>
  <c r="L29" i="2"/>
  <c r="H29" i="2"/>
  <c r="M28" i="2"/>
  <c r="L28" i="2"/>
  <c r="H28" i="2"/>
  <c r="M27" i="2"/>
  <c r="L27" i="2"/>
  <c r="H27" i="2"/>
  <c r="M26" i="2"/>
  <c r="L26" i="2"/>
  <c r="H26" i="2"/>
  <c r="M25" i="2"/>
  <c r="L25" i="2"/>
  <c r="H25" i="2"/>
  <c r="M24" i="2"/>
  <c r="L24" i="2"/>
  <c r="H24" i="2"/>
  <c r="M23" i="2"/>
  <c r="L23" i="2"/>
  <c r="H23" i="2"/>
  <c r="M22" i="2"/>
  <c r="N22" i="2" s="1"/>
  <c r="L22" i="2"/>
  <c r="K22" i="2"/>
  <c r="P22" i="2" s="1"/>
  <c r="H22" i="2"/>
  <c r="N21" i="2"/>
  <c r="M20" i="2"/>
  <c r="L20" i="2"/>
  <c r="H20" i="2"/>
  <c r="M19" i="2"/>
  <c r="N19" i="2" s="1"/>
  <c r="L19" i="2"/>
  <c r="K19" i="2"/>
  <c r="P19" i="2" s="1"/>
  <c r="H19" i="2"/>
  <c r="N18" i="2"/>
  <c r="M17" i="2"/>
  <c r="L17" i="2"/>
  <c r="H17" i="2"/>
  <c r="M16" i="2"/>
  <c r="L16" i="2"/>
  <c r="H16" i="2"/>
  <c r="M15" i="2"/>
  <c r="L15" i="2"/>
  <c r="H15" i="2"/>
  <c r="M14" i="2"/>
  <c r="N14" i="2" s="1"/>
  <c r="L14" i="2"/>
  <c r="K14" i="2"/>
  <c r="P14" i="2" s="1"/>
  <c r="H14" i="2"/>
  <c r="N13" i="2"/>
  <c r="M12" i="2"/>
  <c r="L12" i="2"/>
  <c r="H12" i="2"/>
  <c r="M11" i="2"/>
  <c r="L11" i="2"/>
  <c r="H11" i="2"/>
  <c r="M10" i="2"/>
  <c r="L10" i="2"/>
  <c r="H10" i="2"/>
  <c r="M9" i="2"/>
  <c r="L9" i="2"/>
  <c r="H9" i="2"/>
  <c r="M8" i="2"/>
  <c r="L8" i="2"/>
  <c r="H8" i="2"/>
  <c r="M7" i="2"/>
  <c r="L7" i="2"/>
  <c r="H7" i="2"/>
  <c r="M6" i="2"/>
  <c r="N6" i="2" s="1"/>
  <c r="L6" i="2"/>
  <c r="K6" i="2"/>
  <c r="P6" i="2" s="1"/>
  <c r="H6" i="2"/>
  <c r="N5" i="2"/>
  <c r="M4" i="2"/>
  <c r="L4" i="2"/>
  <c r="H4" i="2"/>
  <c r="N3" i="2"/>
  <c r="B7" i="1"/>
  <c r="B6" i="1"/>
  <c r="B5" i="1"/>
  <c r="I39" i="2" l="1"/>
  <c r="N4" i="2"/>
  <c r="K4" i="2" s="1"/>
  <c r="N7" i="2"/>
  <c r="K7" i="2" s="1"/>
  <c r="N8" i="2"/>
  <c r="K8" i="2" s="1"/>
  <c r="P8" i="2" s="1"/>
  <c r="N9" i="2"/>
  <c r="K9" i="2" s="1"/>
  <c r="P9" i="2" s="1"/>
  <c r="N10" i="2"/>
  <c r="K10" i="2" s="1"/>
  <c r="P10" i="2" s="1"/>
  <c r="N11" i="2"/>
  <c r="K11" i="2" s="1"/>
  <c r="P11" i="2" s="1"/>
  <c r="N12" i="2"/>
  <c r="K12" i="2" s="1"/>
  <c r="P12" i="2" s="1"/>
  <c r="N15" i="2"/>
  <c r="K15" i="2" s="1"/>
  <c r="N16" i="2"/>
  <c r="K16" i="2" s="1"/>
  <c r="P16" i="2" s="1"/>
  <c r="N17" i="2"/>
  <c r="K17" i="2" s="1"/>
  <c r="P17" i="2" s="1"/>
  <c r="N20" i="2"/>
  <c r="K20" i="2" s="1"/>
  <c r="N23" i="2"/>
  <c r="K23" i="2" s="1"/>
  <c r="N24" i="2"/>
  <c r="K24" i="2" s="1"/>
  <c r="P24" i="2" s="1"/>
  <c r="N25" i="2"/>
  <c r="K25" i="2" s="1"/>
  <c r="P25" i="2" s="1"/>
  <c r="N26" i="2"/>
  <c r="K26" i="2" s="1"/>
  <c r="P26" i="2" s="1"/>
  <c r="N27" i="2"/>
  <c r="K27" i="2" s="1"/>
  <c r="P27" i="2" s="1"/>
  <c r="N28" i="2"/>
  <c r="K28" i="2" s="1"/>
  <c r="P28" i="2" s="1"/>
  <c r="N29" i="2"/>
  <c r="K29" i="2" s="1"/>
  <c r="P29" i="2" s="1"/>
  <c r="N30" i="2"/>
  <c r="K30" i="2" s="1"/>
  <c r="P30" i="2" s="1"/>
  <c r="N31" i="2"/>
  <c r="K31" i="2" s="1"/>
  <c r="P31" i="2" s="1"/>
  <c r="N35" i="2"/>
  <c r="K35" i="2" s="1"/>
  <c r="N36" i="2"/>
  <c r="K36" i="2" s="1"/>
  <c r="P36" i="2" s="1"/>
  <c r="N37" i="2"/>
  <c r="K37" i="2" s="1"/>
  <c r="P37" i="2" s="1"/>
  <c r="N38" i="2"/>
  <c r="K38" i="2" s="1"/>
  <c r="P38" i="2" s="1"/>
  <c r="I39" i="4"/>
  <c r="N4" i="4"/>
  <c r="K4" i="4" s="1"/>
  <c r="N7" i="4"/>
  <c r="K7" i="4" s="1"/>
  <c r="N8" i="4"/>
  <c r="K8" i="4" s="1"/>
  <c r="P8" i="4" s="1"/>
  <c r="N9" i="4"/>
  <c r="K9" i="4" s="1"/>
  <c r="P9" i="4" s="1"/>
  <c r="N10" i="4"/>
  <c r="K10" i="4" s="1"/>
  <c r="P10" i="4" s="1"/>
  <c r="N11" i="4"/>
  <c r="K11" i="4" s="1"/>
  <c r="P11" i="4" s="1"/>
  <c r="N12" i="4"/>
  <c r="K12" i="4" s="1"/>
  <c r="P12" i="4" s="1"/>
  <c r="N15" i="4"/>
  <c r="K15" i="4" s="1"/>
  <c r="N16" i="4"/>
  <c r="K16" i="4" s="1"/>
  <c r="P16" i="4" s="1"/>
  <c r="N17" i="4"/>
  <c r="K17" i="4" s="1"/>
  <c r="P17" i="4" s="1"/>
  <c r="N20" i="4"/>
  <c r="K20" i="4" s="1"/>
  <c r="N23" i="4"/>
  <c r="K23" i="4" s="1"/>
  <c r="N24" i="4"/>
  <c r="K24" i="4" s="1"/>
  <c r="P24" i="4" s="1"/>
  <c r="N25" i="4"/>
  <c r="K25" i="4" s="1"/>
  <c r="P25" i="4" s="1"/>
  <c r="N26" i="4"/>
  <c r="K26" i="4" s="1"/>
  <c r="P26" i="4" s="1"/>
  <c r="N27" i="4"/>
  <c r="K27" i="4" s="1"/>
  <c r="P27" i="4" s="1"/>
  <c r="N28" i="4"/>
  <c r="K28" i="4" s="1"/>
  <c r="P28" i="4" s="1"/>
  <c r="N29" i="4"/>
  <c r="K29" i="4" s="1"/>
  <c r="P29" i="4" s="1"/>
  <c r="N30" i="4"/>
  <c r="K30" i="4" s="1"/>
  <c r="P30" i="4" s="1"/>
  <c r="N31" i="4"/>
  <c r="K31" i="4" s="1"/>
  <c r="P31" i="4" s="1"/>
  <c r="N35" i="4"/>
  <c r="K35" i="4" s="1"/>
  <c r="N36" i="4"/>
  <c r="K36" i="4" s="1"/>
  <c r="P36" i="4" s="1"/>
  <c r="N37" i="4"/>
  <c r="K37" i="4" s="1"/>
  <c r="P37" i="4" s="1"/>
  <c r="N38" i="4"/>
  <c r="K38" i="4" s="1"/>
  <c r="P38" i="4" s="1"/>
  <c r="I39" i="6"/>
  <c r="N4" i="6"/>
  <c r="K4" i="6" s="1"/>
  <c r="N7" i="6"/>
  <c r="K7" i="6" s="1"/>
  <c r="N8" i="6"/>
  <c r="K8" i="6" s="1"/>
  <c r="P8" i="6" s="1"/>
  <c r="N9" i="6"/>
  <c r="K9" i="6" s="1"/>
  <c r="P9" i="6" s="1"/>
  <c r="N10" i="6"/>
  <c r="K10" i="6" s="1"/>
  <c r="P10" i="6" s="1"/>
  <c r="N11" i="6"/>
  <c r="K11" i="6" s="1"/>
  <c r="P11" i="6" s="1"/>
  <c r="N12" i="6"/>
  <c r="K12" i="6" s="1"/>
  <c r="P12" i="6" s="1"/>
  <c r="N15" i="6"/>
  <c r="K15" i="6" s="1"/>
  <c r="N16" i="6"/>
  <c r="K16" i="6" s="1"/>
  <c r="P16" i="6" s="1"/>
  <c r="N17" i="6"/>
  <c r="K17" i="6" s="1"/>
  <c r="P17" i="6" s="1"/>
  <c r="N20" i="6"/>
  <c r="K20" i="6" s="1"/>
  <c r="N23" i="6"/>
  <c r="K23" i="6" s="1"/>
  <c r="N24" i="6"/>
  <c r="K24" i="6" s="1"/>
  <c r="P24" i="6" s="1"/>
  <c r="N25" i="6"/>
  <c r="K25" i="6" s="1"/>
  <c r="P25" i="6" s="1"/>
  <c r="N26" i="6"/>
  <c r="K26" i="6" s="1"/>
  <c r="P26" i="6" s="1"/>
  <c r="N27" i="6"/>
  <c r="K27" i="6" s="1"/>
  <c r="P27" i="6" s="1"/>
  <c r="N28" i="6"/>
  <c r="K28" i="6" s="1"/>
  <c r="P28" i="6" s="1"/>
  <c r="N29" i="6"/>
  <c r="K29" i="6" s="1"/>
  <c r="P29" i="6" s="1"/>
  <c r="N30" i="6"/>
  <c r="K30" i="6" s="1"/>
  <c r="P30" i="6" s="1"/>
  <c r="N31" i="6"/>
  <c r="K31" i="6" s="1"/>
  <c r="P31" i="6" s="1"/>
  <c r="N35" i="6"/>
  <c r="K35" i="6" s="1"/>
  <c r="N36" i="6"/>
  <c r="K36" i="6" s="1"/>
  <c r="P36" i="6" s="1"/>
  <c r="N37" i="6"/>
  <c r="K37" i="6" s="1"/>
  <c r="P37" i="6" s="1"/>
  <c r="N38" i="6"/>
  <c r="K38" i="6" s="1"/>
  <c r="P38" i="6" s="1"/>
  <c r="I39" i="8"/>
  <c r="N4" i="8"/>
  <c r="K4" i="8" s="1"/>
  <c r="N7" i="8"/>
  <c r="K7" i="8" s="1"/>
  <c r="N8" i="8"/>
  <c r="K8" i="8" s="1"/>
  <c r="P8" i="8" s="1"/>
  <c r="N9" i="8"/>
  <c r="K9" i="8" s="1"/>
  <c r="P9" i="8" s="1"/>
  <c r="N10" i="8"/>
  <c r="K10" i="8" s="1"/>
  <c r="P10" i="8" s="1"/>
  <c r="N11" i="8"/>
  <c r="K11" i="8" s="1"/>
  <c r="P11" i="8" s="1"/>
  <c r="N12" i="8"/>
  <c r="K12" i="8" s="1"/>
  <c r="P12" i="8" s="1"/>
  <c r="N15" i="8"/>
  <c r="K15" i="8" s="1"/>
  <c r="N16" i="8"/>
  <c r="K16" i="8" s="1"/>
  <c r="P16" i="8" s="1"/>
  <c r="N17" i="8"/>
  <c r="K17" i="8" s="1"/>
  <c r="P17" i="8" s="1"/>
  <c r="N20" i="8"/>
  <c r="K20" i="8" s="1"/>
  <c r="N23" i="8"/>
  <c r="K23" i="8" s="1"/>
  <c r="N24" i="8"/>
  <c r="K24" i="8" s="1"/>
  <c r="P24" i="8" s="1"/>
  <c r="N25" i="8"/>
  <c r="K25" i="8" s="1"/>
  <c r="P25" i="8" s="1"/>
  <c r="N26" i="8"/>
  <c r="K26" i="8" s="1"/>
  <c r="P26" i="8" s="1"/>
  <c r="N27" i="8"/>
  <c r="K27" i="8" s="1"/>
  <c r="P27" i="8" s="1"/>
  <c r="N28" i="8"/>
  <c r="K28" i="8" s="1"/>
  <c r="P28" i="8" s="1"/>
  <c r="N29" i="8"/>
  <c r="K29" i="8" s="1"/>
  <c r="P29" i="8" s="1"/>
  <c r="N30" i="8"/>
  <c r="K30" i="8" s="1"/>
  <c r="P30" i="8" s="1"/>
  <c r="N31" i="8"/>
  <c r="K31" i="8" s="1"/>
  <c r="P31" i="8" s="1"/>
  <c r="N35" i="8"/>
  <c r="K35" i="8" s="1"/>
  <c r="N36" i="8"/>
  <c r="K36" i="8" s="1"/>
  <c r="P36" i="8" s="1"/>
  <c r="N37" i="8"/>
  <c r="K37" i="8" s="1"/>
  <c r="P37" i="8" s="1"/>
  <c r="N38" i="8"/>
  <c r="K38" i="8" s="1"/>
  <c r="P38" i="8" s="1"/>
  <c r="I39" i="10"/>
  <c r="N4" i="10"/>
  <c r="K4" i="10" s="1"/>
  <c r="N7" i="10"/>
  <c r="K7" i="10" s="1"/>
  <c r="N8" i="10"/>
  <c r="K8" i="10" s="1"/>
  <c r="P8" i="10" s="1"/>
  <c r="N9" i="10"/>
  <c r="K9" i="10" s="1"/>
  <c r="P9" i="10" s="1"/>
  <c r="N10" i="10"/>
  <c r="K10" i="10" s="1"/>
  <c r="P10" i="10" s="1"/>
  <c r="N11" i="10"/>
  <c r="K11" i="10" s="1"/>
  <c r="P11" i="10" s="1"/>
  <c r="N12" i="10"/>
  <c r="K12" i="10" s="1"/>
  <c r="P12" i="10" s="1"/>
  <c r="N15" i="10"/>
  <c r="K15" i="10" s="1"/>
  <c r="N16" i="10"/>
  <c r="K16" i="10" s="1"/>
  <c r="P16" i="10" s="1"/>
  <c r="N17" i="10"/>
  <c r="K17" i="10" s="1"/>
  <c r="P17" i="10" s="1"/>
  <c r="N20" i="10"/>
  <c r="K20" i="10" s="1"/>
  <c r="N23" i="10"/>
  <c r="K23" i="10" s="1"/>
  <c r="N24" i="10"/>
  <c r="K24" i="10" s="1"/>
  <c r="P24" i="10" s="1"/>
  <c r="N25" i="10"/>
  <c r="K25" i="10" s="1"/>
  <c r="P25" i="10" s="1"/>
  <c r="N26" i="10"/>
  <c r="K26" i="10" s="1"/>
  <c r="P26" i="10" s="1"/>
  <c r="N27" i="10"/>
  <c r="K27" i="10" s="1"/>
  <c r="P27" i="10" s="1"/>
  <c r="N28" i="10"/>
  <c r="K28" i="10" s="1"/>
  <c r="P28" i="10" s="1"/>
  <c r="N29" i="10"/>
  <c r="K29" i="10" s="1"/>
  <c r="P29" i="10" s="1"/>
  <c r="N30" i="10"/>
  <c r="K30" i="10" s="1"/>
  <c r="P30" i="10" s="1"/>
  <c r="N31" i="10"/>
  <c r="K31" i="10" s="1"/>
  <c r="P31" i="10" s="1"/>
  <c r="N35" i="10"/>
  <c r="K35" i="10" s="1"/>
  <c r="N36" i="10"/>
  <c r="K36" i="10" s="1"/>
  <c r="P36" i="10" s="1"/>
  <c r="N37" i="10"/>
  <c r="K37" i="10" s="1"/>
  <c r="P37" i="10" s="1"/>
  <c r="N38" i="10"/>
  <c r="K38" i="10" s="1"/>
  <c r="P38" i="10" s="1"/>
  <c r="I39" i="12"/>
  <c r="N4" i="12"/>
  <c r="K4" i="12" s="1"/>
  <c r="N7" i="12"/>
  <c r="K7" i="12" s="1"/>
  <c r="N8" i="12"/>
  <c r="K8" i="12" s="1"/>
  <c r="P8" i="12" s="1"/>
  <c r="N9" i="12"/>
  <c r="K9" i="12" s="1"/>
  <c r="P9" i="12" s="1"/>
  <c r="N10" i="12"/>
  <c r="K10" i="12" s="1"/>
  <c r="P10" i="12" s="1"/>
  <c r="N11" i="12"/>
  <c r="K11" i="12" s="1"/>
  <c r="P11" i="12" s="1"/>
  <c r="N12" i="12"/>
  <c r="K12" i="12" s="1"/>
  <c r="P12" i="12" s="1"/>
  <c r="N15" i="12"/>
  <c r="K15" i="12" s="1"/>
  <c r="N16" i="12"/>
  <c r="K16" i="12" s="1"/>
  <c r="P16" i="12" s="1"/>
  <c r="N17" i="12"/>
  <c r="K17" i="12" s="1"/>
  <c r="P17" i="12" s="1"/>
  <c r="N20" i="12"/>
  <c r="K20" i="12" s="1"/>
  <c r="N23" i="12"/>
  <c r="K23" i="12" s="1"/>
  <c r="N24" i="12"/>
  <c r="K24" i="12" s="1"/>
  <c r="P24" i="12" s="1"/>
  <c r="N25" i="12"/>
  <c r="K25" i="12" s="1"/>
  <c r="P25" i="12" s="1"/>
  <c r="N26" i="12"/>
  <c r="K26" i="12" s="1"/>
  <c r="P26" i="12" s="1"/>
  <c r="N27" i="12"/>
  <c r="K27" i="12" s="1"/>
  <c r="P27" i="12" s="1"/>
  <c r="N28" i="12"/>
  <c r="K28" i="12" s="1"/>
  <c r="P28" i="12" s="1"/>
  <c r="N29" i="12"/>
  <c r="K29" i="12" s="1"/>
  <c r="P29" i="12" s="1"/>
  <c r="N30" i="12"/>
  <c r="K30" i="12" s="1"/>
  <c r="P30" i="12" s="1"/>
  <c r="N31" i="12"/>
  <c r="K31" i="12" s="1"/>
  <c r="P31" i="12" s="1"/>
  <c r="N35" i="12"/>
  <c r="K35" i="12" s="1"/>
  <c r="N36" i="12"/>
  <c r="K36" i="12" s="1"/>
  <c r="P36" i="12" s="1"/>
  <c r="N37" i="12"/>
  <c r="K37" i="12" s="1"/>
  <c r="P37" i="12" s="1"/>
  <c r="N38" i="12"/>
  <c r="K38" i="12" s="1"/>
  <c r="P38" i="12" s="1"/>
  <c r="I39" i="14"/>
  <c r="N4" i="14"/>
  <c r="K4" i="14" s="1"/>
  <c r="N7" i="14"/>
  <c r="K7" i="14" s="1"/>
  <c r="N8" i="14"/>
  <c r="K8" i="14" s="1"/>
  <c r="P8" i="14" s="1"/>
  <c r="N9" i="14"/>
  <c r="K9" i="14" s="1"/>
  <c r="P9" i="14" s="1"/>
  <c r="N10" i="14"/>
  <c r="K10" i="14" s="1"/>
  <c r="P10" i="14" s="1"/>
  <c r="N11" i="14"/>
  <c r="K11" i="14" s="1"/>
  <c r="P11" i="14" s="1"/>
  <c r="N12" i="14"/>
  <c r="K12" i="14" s="1"/>
  <c r="P12" i="14" s="1"/>
  <c r="N15" i="14"/>
  <c r="K15" i="14" s="1"/>
  <c r="N16" i="14"/>
  <c r="K16" i="14" s="1"/>
  <c r="P16" i="14" s="1"/>
  <c r="N17" i="14"/>
  <c r="K17" i="14" s="1"/>
  <c r="P17" i="14" s="1"/>
  <c r="N20" i="14"/>
  <c r="K20" i="14" s="1"/>
  <c r="N23" i="14"/>
  <c r="K23" i="14" s="1"/>
  <c r="N24" i="14"/>
  <c r="K24" i="14" s="1"/>
  <c r="P24" i="14" s="1"/>
  <c r="N25" i="14"/>
  <c r="K25" i="14" s="1"/>
  <c r="P25" i="14" s="1"/>
  <c r="N26" i="14"/>
  <c r="K26" i="14" s="1"/>
  <c r="P26" i="14" s="1"/>
  <c r="N27" i="14"/>
  <c r="K27" i="14" s="1"/>
  <c r="P27" i="14" s="1"/>
  <c r="N28" i="14"/>
  <c r="K28" i="14" s="1"/>
  <c r="P28" i="14" s="1"/>
  <c r="N29" i="14"/>
  <c r="K29" i="14" s="1"/>
  <c r="P29" i="14" s="1"/>
  <c r="N30" i="14"/>
  <c r="K30" i="14" s="1"/>
  <c r="P30" i="14" s="1"/>
  <c r="N31" i="14"/>
  <c r="K31" i="14" s="1"/>
  <c r="P31" i="14" s="1"/>
  <c r="N35" i="14"/>
  <c r="K35" i="14" s="1"/>
  <c r="N36" i="14"/>
  <c r="K36" i="14" s="1"/>
  <c r="P36" i="14" s="1"/>
  <c r="N37" i="14"/>
  <c r="K37" i="14" s="1"/>
  <c r="P37" i="14" s="1"/>
  <c r="N38" i="14"/>
  <c r="K38" i="14" s="1"/>
  <c r="P38" i="14" s="1"/>
  <c r="I39" i="16"/>
  <c r="N4" i="16"/>
  <c r="K4" i="16" s="1"/>
  <c r="N7" i="16"/>
  <c r="K7" i="16" s="1"/>
  <c r="N8" i="16"/>
  <c r="K8" i="16" s="1"/>
  <c r="P8" i="16" s="1"/>
  <c r="N9" i="16"/>
  <c r="K9" i="16" s="1"/>
  <c r="P9" i="16" s="1"/>
  <c r="N10" i="16"/>
  <c r="K10" i="16" s="1"/>
  <c r="P10" i="16" s="1"/>
  <c r="N11" i="16"/>
  <c r="K11" i="16" s="1"/>
  <c r="P11" i="16" s="1"/>
  <c r="N12" i="16"/>
  <c r="K12" i="16" s="1"/>
  <c r="P12" i="16" s="1"/>
  <c r="N15" i="16"/>
  <c r="K15" i="16" s="1"/>
  <c r="N16" i="16"/>
  <c r="K16" i="16" s="1"/>
  <c r="P16" i="16" s="1"/>
  <c r="N17" i="16"/>
  <c r="K17" i="16" s="1"/>
  <c r="P17" i="16" s="1"/>
  <c r="N20" i="16"/>
  <c r="K20" i="16" s="1"/>
  <c r="N23" i="16"/>
  <c r="K23" i="16" s="1"/>
  <c r="N24" i="16"/>
  <c r="K24" i="16" s="1"/>
  <c r="P24" i="16" s="1"/>
  <c r="N25" i="16"/>
  <c r="K25" i="16" s="1"/>
  <c r="P25" i="16" s="1"/>
  <c r="N26" i="16"/>
  <c r="K26" i="16" s="1"/>
  <c r="P26" i="16" s="1"/>
  <c r="N27" i="16"/>
  <c r="K27" i="16" s="1"/>
  <c r="P27" i="16" s="1"/>
  <c r="N28" i="16"/>
  <c r="K28" i="16" s="1"/>
  <c r="P28" i="16" s="1"/>
  <c r="N29" i="16"/>
  <c r="K29" i="16" s="1"/>
  <c r="P29" i="16" s="1"/>
  <c r="N30" i="16"/>
  <c r="K30" i="16" s="1"/>
  <c r="P30" i="16" s="1"/>
  <c r="N31" i="16"/>
  <c r="K31" i="16" s="1"/>
  <c r="P31" i="16" s="1"/>
  <c r="N35" i="16"/>
  <c r="K35" i="16" s="1"/>
  <c r="N36" i="16"/>
  <c r="K36" i="16" s="1"/>
  <c r="P36" i="16" s="1"/>
  <c r="N37" i="16"/>
  <c r="K37" i="16" s="1"/>
  <c r="P37" i="16" s="1"/>
  <c r="N38" i="16"/>
  <c r="K38" i="16" s="1"/>
  <c r="P38" i="16" s="1"/>
  <c r="I39" i="18"/>
  <c r="N4" i="18"/>
  <c r="K4" i="18" s="1"/>
  <c r="N7" i="18"/>
  <c r="K7" i="18" s="1"/>
  <c r="N8" i="18"/>
  <c r="K8" i="18" s="1"/>
  <c r="P8" i="18" s="1"/>
  <c r="N9" i="18"/>
  <c r="K9" i="18" s="1"/>
  <c r="P9" i="18" s="1"/>
  <c r="N10" i="18"/>
  <c r="K10" i="18" s="1"/>
  <c r="P10" i="18" s="1"/>
  <c r="N11" i="18"/>
  <c r="K11" i="18" s="1"/>
  <c r="P11" i="18" s="1"/>
  <c r="N12" i="18"/>
  <c r="K12" i="18" s="1"/>
  <c r="P12" i="18" s="1"/>
  <c r="N15" i="18"/>
  <c r="K15" i="18" s="1"/>
  <c r="N16" i="18"/>
  <c r="K16" i="18" s="1"/>
  <c r="P16" i="18" s="1"/>
  <c r="N17" i="18"/>
  <c r="K17" i="18" s="1"/>
  <c r="P17" i="18" s="1"/>
  <c r="N20" i="18"/>
  <c r="K20" i="18" s="1"/>
  <c r="N23" i="18"/>
  <c r="K23" i="18" s="1"/>
  <c r="N24" i="18"/>
  <c r="K24" i="18" s="1"/>
  <c r="P24" i="18" s="1"/>
  <c r="N25" i="18"/>
  <c r="K25" i="18" s="1"/>
  <c r="P25" i="18" s="1"/>
  <c r="N26" i="18"/>
  <c r="K26" i="18" s="1"/>
  <c r="P26" i="18" s="1"/>
  <c r="N27" i="18"/>
  <c r="K27" i="18" s="1"/>
  <c r="P27" i="18" s="1"/>
  <c r="N28" i="18"/>
  <c r="K28" i="18" s="1"/>
  <c r="P28" i="18" s="1"/>
  <c r="N29" i="18"/>
  <c r="K29" i="18" s="1"/>
  <c r="P29" i="18" s="1"/>
  <c r="N30" i="18"/>
  <c r="K30" i="18" s="1"/>
  <c r="P30" i="18" s="1"/>
  <c r="N31" i="18"/>
  <c r="K31" i="18" s="1"/>
  <c r="P31" i="18" s="1"/>
  <c r="N35" i="18"/>
  <c r="K35" i="18" s="1"/>
  <c r="N36" i="18"/>
  <c r="K36" i="18" s="1"/>
  <c r="P36" i="18" s="1"/>
  <c r="N37" i="18"/>
  <c r="K37" i="18" s="1"/>
  <c r="P37" i="18" s="1"/>
  <c r="N38" i="18"/>
  <c r="K38" i="18" s="1"/>
  <c r="P38" i="18" s="1"/>
  <c r="I39" i="20"/>
  <c r="N4" i="20"/>
  <c r="K4" i="20" s="1"/>
  <c r="N7" i="20"/>
  <c r="K7" i="20" s="1"/>
  <c r="N8" i="20"/>
  <c r="K8" i="20" s="1"/>
  <c r="P8" i="20" s="1"/>
  <c r="N9" i="20"/>
  <c r="K9" i="20" s="1"/>
  <c r="P9" i="20" s="1"/>
  <c r="N10" i="20"/>
  <c r="K10" i="20" s="1"/>
  <c r="P10" i="20" s="1"/>
  <c r="N11" i="20"/>
  <c r="K11" i="20" s="1"/>
  <c r="P11" i="20" s="1"/>
  <c r="N12" i="20"/>
  <c r="K12" i="20" s="1"/>
  <c r="P12" i="20" s="1"/>
  <c r="N15" i="20"/>
  <c r="K15" i="20" s="1"/>
  <c r="N16" i="20"/>
  <c r="K16" i="20" s="1"/>
  <c r="P16" i="20" s="1"/>
  <c r="N17" i="20"/>
  <c r="K17" i="20" s="1"/>
  <c r="P17" i="20" s="1"/>
  <c r="N20" i="20"/>
  <c r="K20" i="20" s="1"/>
  <c r="N23" i="20"/>
  <c r="K23" i="20" s="1"/>
  <c r="N24" i="20"/>
  <c r="K24" i="20" s="1"/>
  <c r="P24" i="20" s="1"/>
  <c r="N25" i="20"/>
  <c r="K25" i="20" s="1"/>
  <c r="P25" i="20" s="1"/>
  <c r="N26" i="20"/>
  <c r="K26" i="20" s="1"/>
  <c r="P26" i="20" s="1"/>
  <c r="N27" i="20"/>
  <c r="K27" i="20" s="1"/>
  <c r="P27" i="20" s="1"/>
  <c r="N28" i="20"/>
  <c r="K28" i="20" s="1"/>
  <c r="P28" i="20" s="1"/>
  <c r="N29" i="20"/>
  <c r="K29" i="20" s="1"/>
  <c r="P29" i="20" s="1"/>
  <c r="N30" i="20"/>
  <c r="K30" i="20" s="1"/>
  <c r="P30" i="20" s="1"/>
  <c r="N31" i="20"/>
  <c r="K31" i="20" s="1"/>
  <c r="P31" i="20" s="1"/>
  <c r="N35" i="20"/>
  <c r="K35" i="20" s="1"/>
  <c r="N36" i="20"/>
  <c r="K36" i="20" s="1"/>
  <c r="P36" i="20" s="1"/>
  <c r="N37" i="20"/>
  <c r="K37" i="20" s="1"/>
  <c r="P37" i="20" s="1"/>
  <c r="N38" i="20"/>
  <c r="K38" i="20" s="1"/>
  <c r="P38" i="20" s="1"/>
  <c r="I39" i="22"/>
  <c r="N4" i="22"/>
  <c r="K4" i="22" s="1"/>
  <c r="N7" i="22"/>
  <c r="K7" i="22" s="1"/>
  <c r="N8" i="22"/>
  <c r="K8" i="22" s="1"/>
  <c r="P8" i="22" s="1"/>
  <c r="N9" i="22"/>
  <c r="K9" i="22" s="1"/>
  <c r="P9" i="22" s="1"/>
  <c r="N10" i="22"/>
  <c r="K10" i="22" s="1"/>
  <c r="P10" i="22" s="1"/>
  <c r="N11" i="22"/>
  <c r="K11" i="22" s="1"/>
  <c r="P11" i="22" s="1"/>
  <c r="N12" i="22"/>
  <c r="K12" i="22" s="1"/>
  <c r="P12" i="22" s="1"/>
  <c r="N15" i="22"/>
  <c r="K15" i="22" s="1"/>
  <c r="N16" i="22"/>
  <c r="K16" i="22" s="1"/>
  <c r="P16" i="22" s="1"/>
  <c r="N17" i="22"/>
  <c r="K17" i="22" s="1"/>
  <c r="P17" i="22" s="1"/>
  <c r="N20" i="22"/>
  <c r="K20" i="22" s="1"/>
  <c r="N23" i="22"/>
  <c r="K23" i="22" s="1"/>
  <c r="N24" i="22"/>
  <c r="K24" i="22" s="1"/>
  <c r="P24" i="22" s="1"/>
  <c r="N25" i="22"/>
  <c r="K25" i="22" s="1"/>
  <c r="P25" i="22" s="1"/>
  <c r="N26" i="22"/>
  <c r="K26" i="22" s="1"/>
  <c r="P26" i="22" s="1"/>
  <c r="N27" i="22"/>
  <c r="K27" i="22" s="1"/>
  <c r="P27" i="22" s="1"/>
  <c r="N28" i="22"/>
  <c r="K28" i="22" s="1"/>
  <c r="P28" i="22" s="1"/>
  <c r="N29" i="22"/>
  <c r="K29" i="22" s="1"/>
  <c r="P29" i="22" s="1"/>
  <c r="N30" i="22"/>
  <c r="K30" i="22" s="1"/>
  <c r="P30" i="22" s="1"/>
  <c r="N31" i="22"/>
  <c r="K31" i="22" s="1"/>
  <c r="P31" i="22" s="1"/>
  <c r="N35" i="22"/>
  <c r="K35" i="22" s="1"/>
  <c r="N36" i="22"/>
  <c r="K36" i="22" s="1"/>
  <c r="P36" i="22" s="1"/>
  <c r="N37" i="22"/>
  <c r="K37" i="22" s="1"/>
  <c r="P37" i="22" s="1"/>
  <c r="N38" i="22"/>
  <c r="K38" i="22" s="1"/>
  <c r="P38" i="22" s="1"/>
  <c r="I39" i="24"/>
  <c r="N4" i="24"/>
  <c r="K4" i="24" s="1"/>
  <c r="N7" i="24"/>
  <c r="K7" i="24" s="1"/>
  <c r="N8" i="24"/>
  <c r="K8" i="24" s="1"/>
  <c r="P8" i="24" s="1"/>
  <c r="N9" i="24"/>
  <c r="K9" i="24" s="1"/>
  <c r="P9" i="24" s="1"/>
  <c r="N10" i="24"/>
  <c r="K10" i="24" s="1"/>
  <c r="P10" i="24" s="1"/>
  <c r="N11" i="24"/>
  <c r="K11" i="24" s="1"/>
  <c r="P11" i="24" s="1"/>
  <c r="N12" i="24"/>
  <c r="K12" i="24" s="1"/>
  <c r="P12" i="24" s="1"/>
  <c r="N15" i="24"/>
  <c r="K15" i="24" s="1"/>
  <c r="N16" i="24"/>
  <c r="K16" i="24" s="1"/>
  <c r="P16" i="24" s="1"/>
  <c r="N17" i="24"/>
  <c r="K17" i="24" s="1"/>
  <c r="P17" i="24" s="1"/>
  <c r="N20" i="24"/>
  <c r="K20" i="24" s="1"/>
  <c r="N23" i="24"/>
  <c r="K23" i="24" s="1"/>
  <c r="N24" i="24"/>
  <c r="K24" i="24" s="1"/>
  <c r="P24" i="24" s="1"/>
  <c r="N25" i="24"/>
  <c r="K25" i="24" s="1"/>
  <c r="P25" i="24" s="1"/>
  <c r="N26" i="24"/>
  <c r="K26" i="24" s="1"/>
  <c r="P26" i="24" s="1"/>
  <c r="N27" i="24"/>
  <c r="K27" i="24" s="1"/>
  <c r="P27" i="24" s="1"/>
  <c r="N28" i="24"/>
  <c r="K28" i="24" s="1"/>
  <c r="P28" i="24" s="1"/>
  <c r="N29" i="24"/>
  <c r="K29" i="24" s="1"/>
  <c r="P29" i="24" s="1"/>
  <c r="N30" i="24"/>
  <c r="K30" i="24" s="1"/>
  <c r="P30" i="24" s="1"/>
  <c r="N31" i="24"/>
  <c r="K31" i="24" s="1"/>
  <c r="P31" i="24" s="1"/>
  <c r="N35" i="24"/>
  <c r="K35" i="24" s="1"/>
  <c r="N36" i="24"/>
  <c r="K36" i="24" s="1"/>
  <c r="P36" i="24" s="1"/>
  <c r="N37" i="24"/>
  <c r="K37" i="24" s="1"/>
  <c r="P37" i="24" s="1"/>
  <c r="N38" i="24"/>
  <c r="K38" i="24" s="1"/>
  <c r="P38" i="24" s="1"/>
  <c r="I39" i="26"/>
  <c r="N4" i="26"/>
  <c r="K4" i="26" s="1"/>
  <c r="N7" i="26"/>
  <c r="K7" i="26" s="1"/>
  <c r="N8" i="26"/>
  <c r="K8" i="26" s="1"/>
  <c r="P8" i="26" s="1"/>
  <c r="N9" i="26"/>
  <c r="K9" i="26" s="1"/>
  <c r="P9" i="26" s="1"/>
  <c r="N10" i="26"/>
  <c r="K10" i="26" s="1"/>
  <c r="P10" i="26" s="1"/>
  <c r="N11" i="26"/>
  <c r="K11" i="26" s="1"/>
  <c r="P11" i="26" s="1"/>
  <c r="N12" i="26"/>
  <c r="K12" i="26" s="1"/>
  <c r="P12" i="26" s="1"/>
  <c r="N15" i="26"/>
  <c r="K15" i="26" s="1"/>
  <c r="N16" i="26"/>
  <c r="K16" i="26" s="1"/>
  <c r="P16" i="26" s="1"/>
  <c r="N17" i="26"/>
  <c r="K17" i="26" s="1"/>
  <c r="P17" i="26" s="1"/>
  <c r="N20" i="26"/>
  <c r="K20" i="26" s="1"/>
  <c r="N23" i="26"/>
  <c r="K23" i="26" s="1"/>
  <c r="N24" i="26"/>
  <c r="K24" i="26" s="1"/>
  <c r="P24" i="26" s="1"/>
  <c r="N25" i="26"/>
  <c r="K25" i="26" s="1"/>
  <c r="P25" i="26" s="1"/>
  <c r="N26" i="26"/>
  <c r="K26" i="26" s="1"/>
  <c r="P26" i="26" s="1"/>
  <c r="N27" i="26"/>
  <c r="K27" i="26" s="1"/>
  <c r="P27" i="26" s="1"/>
  <c r="N28" i="26"/>
  <c r="K28" i="26" s="1"/>
  <c r="P28" i="26" s="1"/>
  <c r="N29" i="26"/>
  <c r="K29" i="26" s="1"/>
  <c r="P29" i="26" s="1"/>
  <c r="N30" i="26"/>
  <c r="K30" i="26" s="1"/>
  <c r="P30" i="26" s="1"/>
  <c r="N31" i="26"/>
  <c r="K31" i="26" s="1"/>
  <c r="P31" i="26" s="1"/>
  <c r="N35" i="26"/>
  <c r="K35" i="26" s="1"/>
  <c r="N36" i="26"/>
  <c r="K36" i="26" s="1"/>
  <c r="P36" i="26" s="1"/>
  <c r="N37" i="26"/>
  <c r="K37" i="26" s="1"/>
  <c r="P37" i="26" s="1"/>
  <c r="N38" i="26"/>
  <c r="K38" i="26" s="1"/>
  <c r="P38" i="26" s="1"/>
  <c r="I39" i="28"/>
  <c r="N4" i="28"/>
  <c r="K4" i="28" s="1"/>
  <c r="N7" i="28"/>
  <c r="K7" i="28" s="1"/>
  <c r="N8" i="28"/>
  <c r="K8" i="28" s="1"/>
  <c r="P8" i="28" s="1"/>
  <c r="N9" i="28"/>
  <c r="K9" i="28" s="1"/>
  <c r="P9" i="28" s="1"/>
  <c r="N10" i="28"/>
  <c r="K10" i="28" s="1"/>
  <c r="P10" i="28" s="1"/>
  <c r="N11" i="28"/>
  <c r="K11" i="28" s="1"/>
  <c r="P11" i="28" s="1"/>
  <c r="N12" i="28"/>
  <c r="K12" i="28" s="1"/>
  <c r="P12" i="28" s="1"/>
  <c r="N15" i="28"/>
  <c r="K15" i="28" s="1"/>
  <c r="N16" i="28"/>
  <c r="K16" i="28" s="1"/>
  <c r="P16" i="28" s="1"/>
  <c r="N17" i="28"/>
  <c r="K17" i="28" s="1"/>
  <c r="P17" i="28" s="1"/>
  <c r="N20" i="28"/>
  <c r="K20" i="28" s="1"/>
  <c r="N23" i="28"/>
  <c r="K23" i="28" s="1"/>
  <c r="N24" i="28"/>
  <c r="K24" i="28" s="1"/>
  <c r="P24" i="28" s="1"/>
  <c r="N25" i="28"/>
  <c r="K25" i="28" s="1"/>
  <c r="P25" i="28" s="1"/>
  <c r="N26" i="28"/>
  <c r="K26" i="28" s="1"/>
  <c r="P26" i="28" s="1"/>
  <c r="N27" i="28"/>
  <c r="K27" i="28" s="1"/>
  <c r="P27" i="28" s="1"/>
  <c r="N28" i="28"/>
  <c r="K28" i="28" s="1"/>
  <c r="P28" i="28" s="1"/>
  <c r="N29" i="28"/>
  <c r="K29" i="28" s="1"/>
  <c r="P29" i="28" s="1"/>
  <c r="N30" i="28"/>
  <c r="K30" i="28" s="1"/>
  <c r="P30" i="28" s="1"/>
  <c r="N31" i="28"/>
  <c r="K31" i="28" s="1"/>
  <c r="P31" i="28" s="1"/>
  <c r="N35" i="28"/>
  <c r="K35" i="28" s="1"/>
  <c r="N36" i="28"/>
  <c r="K36" i="28" s="1"/>
  <c r="P36" i="28" s="1"/>
  <c r="N37" i="28"/>
  <c r="K37" i="28" s="1"/>
  <c r="P37" i="28" s="1"/>
  <c r="N38" i="28"/>
  <c r="K38" i="28" s="1"/>
  <c r="P38" i="28" s="1"/>
  <c r="I39" i="30"/>
  <c r="N4" i="30"/>
  <c r="K4" i="30" s="1"/>
  <c r="N7" i="30"/>
  <c r="K7" i="30" s="1"/>
  <c r="N8" i="30"/>
  <c r="K8" i="30" s="1"/>
  <c r="P8" i="30" s="1"/>
  <c r="N9" i="30"/>
  <c r="K9" i="30" s="1"/>
  <c r="P9" i="30" s="1"/>
  <c r="N10" i="30"/>
  <c r="K10" i="30" s="1"/>
  <c r="P10" i="30" s="1"/>
  <c r="N11" i="30"/>
  <c r="K11" i="30" s="1"/>
  <c r="P11" i="30" s="1"/>
  <c r="N12" i="30"/>
  <c r="K12" i="30" s="1"/>
  <c r="P12" i="30" s="1"/>
  <c r="N15" i="30"/>
  <c r="K15" i="30" s="1"/>
  <c r="N16" i="30"/>
  <c r="K16" i="30" s="1"/>
  <c r="P16" i="30" s="1"/>
  <c r="N17" i="30"/>
  <c r="K17" i="30" s="1"/>
  <c r="P17" i="30" s="1"/>
  <c r="N20" i="30"/>
  <c r="K20" i="30" s="1"/>
  <c r="N23" i="30"/>
  <c r="K23" i="30" s="1"/>
  <c r="N24" i="30"/>
  <c r="K24" i="30" s="1"/>
  <c r="P24" i="30" s="1"/>
  <c r="N25" i="30"/>
  <c r="K25" i="30" s="1"/>
  <c r="P25" i="30" s="1"/>
  <c r="N26" i="30"/>
  <c r="K26" i="30" s="1"/>
  <c r="P26" i="30" s="1"/>
  <c r="N27" i="30"/>
  <c r="K27" i="30" s="1"/>
  <c r="P27" i="30" s="1"/>
  <c r="N28" i="30"/>
  <c r="K28" i="30" s="1"/>
  <c r="P28" i="30" s="1"/>
  <c r="N29" i="30"/>
  <c r="K29" i="30" s="1"/>
  <c r="P29" i="30" s="1"/>
  <c r="N30" i="30"/>
  <c r="K30" i="30" s="1"/>
  <c r="P30" i="30" s="1"/>
  <c r="N31" i="30"/>
  <c r="K31" i="30" s="1"/>
  <c r="P31" i="30" s="1"/>
  <c r="N35" i="30"/>
  <c r="K35" i="30" s="1"/>
  <c r="N36" i="30"/>
  <c r="K36" i="30" s="1"/>
  <c r="P36" i="30" s="1"/>
  <c r="N37" i="30"/>
  <c r="K37" i="30" s="1"/>
  <c r="P37" i="30" s="1"/>
  <c r="N38" i="30"/>
  <c r="K38" i="30" s="1"/>
  <c r="P38" i="30" s="1"/>
  <c r="P35" i="30" l="1"/>
  <c r="K32" i="30"/>
  <c r="P23" i="30"/>
  <c r="K21" i="30"/>
  <c r="P20" i="30"/>
  <c r="K18" i="30"/>
  <c r="P15" i="30"/>
  <c r="K13" i="30"/>
  <c r="P7" i="30"/>
  <c r="K5" i="30"/>
  <c r="P4" i="30"/>
  <c r="K3" i="30"/>
  <c r="P35" i="28"/>
  <c r="K32" i="28"/>
  <c r="P23" i="28"/>
  <c r="K21" i="28"/>
  <c r="P20" i="28"/>
  <c r="K18" i="28"/>
  <c r="P15" i="28"/>
  <c r="K13" i="28"/>
  <c r="P7" i="28"/>
  <c r="K5" i="28"/>
  <c r="P4" i="28"/>
  <c r="K3" i="28"/>
  <c r="P35" i="26"/>
  <c r="K32" i="26"/>
  <c r="P23" i="26"/>
  <c r="K21" i="26"/>
  <c r="P20" i="26"/>
  <c r="K18" i="26"/>
  <c r="P15" i="26"/>
  <c r="K13" i="26"/>
  <c r="P7" i="26"/>
  <c r="K5" i="26"/>
  <c r="P4" i="26"/>
  <c r="K3" i="26"/>
  <c r="P35" i="24"/>
  <c r="K32" i="24"/>
  <c r="P23" i="24"/>
  <c r="K21" i="24"/>
  <c r="P20" i="24"/>
  <c r="K18" i="24"/>
  <c r="P15" i="24"/>
  <c r="K13" i="24"/>
  <c r="P7" i="24"/>
  <c r="K5" i="24"/>
  <c r="P4" i="24"/>
  <c r="K3" i="24"/>
  <c r="P35" i="22"/>
  <c r="K32" i="22"/>
  <c r="P23" i="22"/>
  <c r="K21" i="22"/>
  <c r="P20" i="22"/>
  <c r="K18" i="22"/>
  <c r="P15" i="22"/>
  <c r="K13" i="22"/>
  <c r="P7" i="22"/>
  <c r="K5" i="22"/>
  <c r="P4" i="22"/>
  <c r="K3" i="22"/>
  <c r="P35" i="20"/>
  <c r="K32" i="20"/>
  <c r="P23" i="20"/>
  <c r="K21" i="20"/>
  <c r="P20" i="20"/>
  <c r="K18" i="20"/>
  <c r="P15" i="20"/>
  <c r="K13" i="20"/>
  <c r="P7" i="20"/>
  <c r="K5" i="20"/>
  <c r="P4" i="20"/>
  <c r="K3" i="20"/>
  <c r="P35" i="18"/>
  <c r="K32" i="18"/>
  <c r="P23" i="18"/>
  <c r="K21" i="18"/>
  <c r="P20" i="18"/>
  <c r="K18" i="18"/>
  <c r="P15" i="18"/>
  <c r="K13" i="18"/>
  <c r="P7" i="18"/>
  <c r="K5" i="18"/>
  <c r="P4" i="18"/>
  <c r="K3" i="18"/>
  <c r="P35" i="16"/>
  <c r="K32" i="16"/>
  <c r="P23" i="16"/>
  <c r="K21" i="16"/>
  <c r="P20" i="16"/>
  <c r="K18" i="16"/>
  <c r="P15" i="16"/>
  <c r="K13" i="16"/>
  <c r="P7" i="16"/>
  <c r="K5" i="16"/>
  <c r="P4" i="16"/>
  <c r="K3" i="16"/>
  <c r="P35" i="14"/>
  <c r="K32" i="14"/>
  <c r="P23" i="14"/>
  <c r="K21" i="14"/>
  <c r="P20" i="14"/>
  <c r="K18" i="14"/>
  <c r="P15" i="14"/>
  <c r="K13" i="14"/>
  <c r="P7" i="14"/>
  <c r="K5" i="14"/>
  <c r="P4" i="14"/>
  <c r="K3" i="14"/>
  <c r="P35" i="12"/>
  <c r="K32" i="12"/>
  <c r="P23" i="12"/>
  <c r="K21" i="12"/>
  <c r="P20" i="12"/>
  <c r="K18" i="12"/>
  <c r="P15" i="12"/>
  <c r="K13" i="12"/>
  <c r="P7" i="12"/>
  <c r="K5" i="12"/>
  <c r="P4" i="12"/>
  <c r="K3" i="12"/>
  <c r="P35" i="10"/>
  <c r="K32" i="10"/>
  <c r="P23" i="10"/>
  <c r="K21" i="10"/>
  <c r="P20" i="10"/>
  <c r="K18" i="10"/>
  <c r="P15" i="10"/>
  <c r="K13" i="10"/>
  <c r="P7" i="10"/>
  <c r="K5" i="10"/>
  <c r="P4" i="10"/>
  <c r="K3" i="10"/>
  <c r="P35" i="8"/>
  <c r="K32" i="8"/>
  <c r="P23" i="8"/>
  <c r="K21" i="8"/>
  <c r="P20" i="8"/>
  <c r="K18" i="8"/>
  <c r="P15" i="8"/>
  <c r="K13" i="8"/>
  <c r="P7" i="8"/>
  <c r="K5" i="8"/>
  <c r="P4" i="8"/>
  <c r="K3" i="8"/>
  <c r="P35" i="6"/>
  <c r="K32" i="6"/>
  <c r="P23" i="6"/>
  <c r="K21" i="6"/>
  <c r="P20" i="6"/>
  <c r="K18" i="6"/>
  <c r="P15" i="6"/>
  <c r="K13" i="6"/>
  <c r="P7" i="6"/>
  <c r="K5" i="6"/>
  <c r="P4" i="6"/>
  <c r="K3" i="6"/>
  <c r="P35" i="4"/>
  <c r="K32" i="4"/>
  <c r="P23" i="4"/>
  <c r="K21" i="4"/>
  <c r="P20" i="4"/>
  <c r="K18" i="4"/>
  <c r="P15" i="4"/>
  <c r="K13" i="4"/>
  <c r="P7" i="4"/>
  <c r="K5" i="4"/>
  <c r="P4" i="4"/>
  <c r="K3" i="4"/>
  <c r="P35" i="2"/>
  <c r="K32" i="2"/>
  <c r="P23" i="2"/>
  <c r="K21" i="2"/>
  <c r="P20" i="2"/>
  <c r="K18" i="2"/>
  <c r="P15" i="2"/>
  <c r="K13" i="2"/>
  <c r="P7" i="2"/>
  <c r="K5" i="2"/>
  <c r="P4" i="2"/>
  <c r="K3" i="2"/>
  <c r="E40" i="2" l="1"/>
  <c r="P32" i="2"/>
  <c r="E40" i="4"/>
  <c r="P32" i="4"/>
  <c r="E40" i="6"/>
  <c r="P32" i="6"/>
  <c r="E40" i="8"/>
  <c r="P32" i="8"/>
  <c r="E40" i="10"/>
  <c r="P32" i="10"/>
  <c r="E40" i="12"/>
  <c r="P32" i="12"/>
  <c r="E40" i="14"/>
  <c r="P32" i="14"/>
  <c r="E40" i="16"/>
  <c r="P32" i="16"/>
  <c r="E40" i="18"/>
  <c r="P32" i="18"/>
  <c r="E40" i="20"/>
  <c r="P32" i="20"/>
  <c r="E40" i="22"/>
  <c r="P32" i="22"/>
  <c r="E40" i="24"/>
  <c r="P32" i="24"/>
  <c r="E40" i="26"/>
  <c r="P32" i="26"/>
  <c r="E40" i="28"/>
  <c r="P32" i="28"/>
  <c r="E40" i="30"/>
  <c r="P32" i="30"/>
</calcChain>
</file>

<file path=xl/sharedStrings.xml><?xml version="1.0" encoding="utf-8"?>
<sst xmlns="http://schemas.openxmlformats.org/spreadsheetml/2006/main" count="1714" uniqueCount="140">
  <si>
    <t>Apprenti/Etudiant :</t>
  </si>
  <si>
    <t>Correcteur(s) :</t>
  </si>
  <si>
    <t>ALITURKI-TRONCARELLI Silvio</t>
  </si>
  <si>
    <t>M BENONI/Mme PHAM-MATHEOS</t>
  </si>
  <si>
    <t xml:space="preserve">NOTE RENDU 1 (10/11/2022) :     </t>
  </si>
  <si>
    <t>/20</t>
  </si>
  <si>
    <t>Professeur éco-gestion (intro, partie entreprise, présentation générale)</t>
  </si>
  <si>
    <t xml:space="preserve">NOTE RENDU 2 (06/01/2023) :        </t>
  </si>
  <si>
    <t>Professeur enseignement professionnel (évolution, parties techniques, conclusion)</t>
  </si>
  <si>
    <t>NOTE RENDU 3 (FACULTATIF)</t>
  </si>
  <si>
    <t>I : Insuffisant, A : Acceptable, M : maîtrisé</t>
  </si>
  <si>
    <t>EXPRESSION/COMMUNICATION            /15</t>
  </si>
  <si>
    <t>I</t>
  </si>
  <si>
    <t>A</t>
  </si>
  <si>
    <t>M</t>
  </si>
  <si>
    <t>Note1</t>
  </si>
  <si>
    <t>Note 2</t>
  </si>
  <si>
    <t>Note 3</t>
  </si>
  <si>
    <t>Remarques/Pistes d'amélioration</t>
  </si>
  <si>
    <r>
      <rPr>
        <sz val="12"/>
        <color rgb="FF000000"/>
        <rFont val="Calibri"/>
        <family val="2"/>
        <charset val="1"/>
      </rPr>
      <t>Présentation matérielle (Introduction, sommaire, conclusion, nombre de pages, pagination, source bibliographique ou sitographique …)</t>
    </r>
    <r>
      <rPr>
        <sz val="12"/>
        <rFont val="Calibri"/>
        <family val="2"/>
        <charset val="1"/>
      </rPr>
      <t xml:space="preserve"> /5</t>
    </r>
  </si>
  <si>
    <t>Vocabulaire, orthographe, grammaire, synthaxe, qualité de la rédaction /5</t>
  </si>
  <si>
    <t>Qualité des annexes, conclusion personnelle et mise en perspective  /5</t>
  </si>
  <si>
    <t>NC</t>
  </si>
  <si>
    <t> </t>
  </si>
  <si>
    <t>CONTENU GENERAL/TECHNIQUE     /25</t>
  </si>
  <si>
    <t>Cohérence du plan/du sommaire  /2</t>
  </si>
  <si>
    <t>Présentation de l’entreprise (historique, type d'entreprise, NAF, organigramme, certifications, fournisseurs, concurrence, moyens, chiffres d'affaires)/7</t>
  </si>
  <si>
    <t>Evolution/progression de l'apprenti dans l'entreprise  /2</t>
  </si>
  <si>
    <t>Journal d'activités (lieu, types d’activités, qualité de la présentation, photos et commentaires)/7</t>
  </si>
  <si>
    <t>Activité détaillée (contexte, objectifs, analyse des informations et des besoins, planification et mise en œuvre de l’activité, plans et schéma, devis quantitatifs et/ou estimatifs, habilitations des intervenants)/7</t>
  </si>
  <si>
    <t>BTS FED
Fiche d'évaluation</t>
  </si>
  <si>
    <t>EPREUVE E62</t>
  </si>
  <si>
    <t>Codes couleurs</t>
  </si>
  <si>
    <t>Poids effectif selon critère non évalué</t>
  </si>
  <si>
    <t>Compétences évaluées</t>
  </si>
  <si>
    <t>Indicateurs de performance</t>
  </si>
  <si>
    <t>évalué ?
X si non</t>
  </si>
  <si>
    <t>A traiter obligatoirement</t>
  </si>
  <si>
    <t>Note Brute</t>
  </si>
  <si>
    <t>C9 - Déterminer des prix ou des coûts aux différentes phases d'avancement d'une opération</t>
  </si>
  <si>
    <t>Choisir une/plusieurs compétences</t>
  </si>
  <si>
    <t>C9-3 Effectuer un bilan coût réel / devis pour retour d’expérience</t>
  </si>
  <si>
    <t>La différence entre devis et coût réel est analysée, expliquée et exploitée.</t>
  </si>
  <si>
    <t>C10 - Organiser, animer une équipe</t>
  </si>
  <si>
    <t>optionnel (si adapté)</t>
  </si>
  <si>
    <r>
      <rPr>
        <sz val="10"/>
        <color rgb="FF000000"/>
        <rFont val="Calibri"/>
        <family val="2"/>
        <charset val="1"/>
      </rPr>
      <t xml:space="preserve">C10-1 </t>
    </r>
    <r>
      <rPr>
        <sz val="10"/>
        <color rgb="FF000000"/>
        <rFont val="Arial"/>
        <family val="2"/>
        <charset val="1"/>
      </rPr>
      <t>Suivre et évaluer l’avancement des travaux et les plans d’actions associées.</t>
    </r>
  </si>
  <si>
    <t>Les interventions sont planifiées pour le respect du calendrier.</t>
  </si>
  <si>
    <t>Objectif : atteindre les 60%</t>
  </si>
  <si>
    <t>Les ressources nécessaires sont mobilisées.</t>
  </si>
  <si>
    <t>Les retards ou difficultés sont discutés afin de trouver des mesures correctives.</t>
  </si>
  <si>
    <t>Les délais des actions à réaliser sont réalistes et accessibles (crédibilité).</t>
  </si>
  <si>
    <r>
      <rPr>
        <sz val="10"/>
        <color rgb="FF000000"/>
        <rFont val="Calibri"/>
        <family val="2"/>
        <charset val="1"/>
      </rPr>
      <t xml:space="preserve">C10-2 </t>
    </r>
    <r>
      <rPr>
        <sz val="10"/>
        <color rgb="FF000000"/>
        <rFont val="Arial"/>
        <family val="2"/>
        <charset val="1"/>
      </rPr>
      <t>Organiser et conduire une réunion</t>
    </r>
  </si>
  <si>
    <t>La réunion est préparée et permet un échange d’informations.</t>
  </si>
  <si>
    <r>
      <rPr>
        <sz val="10"/>
        <color rgb="FF000000"/>
        <rFont val="Calibri"/>
        <family val="2"/>
        <charset val="1"/>
      </rPr>
      <t xml:space="preserve">C10-3 </t>
    </r>
    <r>
      <rPr>
        <sz val="10"/>
        <color rgb="FF000000"/>
        <rFont val="Arial"/>
        <family val="2"/>
        <charset val="1"/>
      </rPr>
      <t>Transmettre des consignes</t>
    </r>
  </si>
  <si>
    <t>La situation est bien exposée (les problèmes techniques, réglementaires, etc.).</t>
  </si>
  <si>
    <r>
      <rPr>
        <sz val="10"/>
        <color rgb="FF000000"/>
        <rFont val="Calibri"/>
        <family val="2"/>
        <charset val="1"/>
      </rPr>
      <t xml:space="preserve">C10-4 </t>
    </r>
    <r>
      <rPr>
        <sz val="10"/>
        <color rgb="FF000000"/>
        <rFont val="Arial"/>
        <family val="2"/>
        <charset val="1"/>
      </rPr>
      <t>Gérer les autorisations et habilitations des intervenants</t>
    </r>
  </si>
  <si>
    <t>Les tâches sont définies et le personnel bien identifié.</t>
  </si>
  <si>
    <t>C12 - Recueillir et traiter l'information</t>
  </si>
  <si>
    <r>
      <rPr>
        <sz val="10"/>
        <color rgb="FF000000"/>
        <rFont val="Calibri"/>
        <family val="2"/>
        <charset val="1"/>
      </rPr>
      <t xml:space="preserve">C12-3 </t>
    </r>
    <r>
      <rPr>
        <sz val="10"/>
        <color rgb="FF000000"/>
        <rFont val="Arial"/>
        <family val="2"/>
        <charset val="1"/>
      </rPr>
      <t>Rédiger un compte rendu et/ou une synthèse</t>
    </r>
  </si>
  <si>
    <t>Les informations sont exactes.</t>
  </si>
  <si>
    <t>La terminologie et le langage sont adaptés à la situation professionnelle.</t>
  </si>
  <si>
    <t>Les références aux sources sont précisées et claires.</t>
  </si>
  <si>
    <t>Le document est exploitable par les destinataires.</t>
  </si>
  <si>
    <t>C13 - Ecouter, dialoguer argumenter</t>
  </si>
  <si>
    <r>
      <rPr>
        <sz val="10"/>
        <color rgb="FF000000"/>
        <rFont val="Calibri"/>
        <family val="2"/>
        <charset val="1"/>
      </rPr>
      <t xml:space="preserve">C13-1 </t>
    </r>
    <r>
      <rPr>
        <sz val="10"/>
        <color rgb="FF000000"/>
        <rFont val="Arial"/>
        <family val="2"/>
        <charset val="1"/>
      </rPr>
      <t>Prendre RV efficacement</t>
    </r>
  </si>
  <si>
    <t>Tous les objectifs sont clairement identifiés .</t>
  </si>
  <si>
    <r>
      <rPr>
        <sz val="10"/>
        <color rgb="FF000000"/>
        <rFont val="Calibri"/>
        <family val="2"/>
        <charset val="1"/>
      </rPr>
      <t xml:space="preserve">C13-3 </t>
    </r>
    <r>
      <rPr>
        <sz val="10"/>
        <color rgb="FF000000"/>
        <rFont val="Arial"/>
        <family val="2"/>
        <charset val="1"/>
      </rPr>
      <t>Adapter son discours</t>
    </r>
  </si>
  <si>
    <t>Le dialogue est courtois, respectueux.</t>
  </si>
  <si>
    <t>C14 - Elaborer et utiliser un support de communication</t>
  </si>
  <si>
    <r>
      <rPr>
        <sz val="10"/>
        <color rgb="FF000000"/>
        <rFont val="Calibri"/>
        <family val="2"/>
        <charset val="1"/>
      </rPr>
      <t xml:space="preserve">C14-1 </t>
    </r>
    <r>
      <rPr>
        <sz val="10"/>
        <color rgb="FF000000"/>
        <rFont val="Arial"/>
        <family val="2"/>
        <charset val="1"/>
      </rPr>
      <t>Positionner l’entreprise et ses offres dans le contexte économique, concurrentiel et environnemental</t>
    </r>
  </si>
  <si>
    <t>Le métier de l’entreprise et ses activités sont identifiées.</t>
  </si>
  <si>
    <t>Les principaux partenaires et concurrents de l’entreprise sont identifiés et connus (leurs domaines d’activités et leurs offres).</t>
  </si>
  <si>
    <r>
      <rPr>
        <sz val="10"/>
        <color rgb="FF000000"/>
        <rFont val="Calibri"/>
        <family val="2"/>
        <charset val="1"/>
      </rPr>
      <t xml:space="preserve">C14-2 </t>
    </r>
    <r>
      <rPr>
        <sz val="10"/>
        <color rgb="FF000000"/>
        <rFont val="Arial"/>
        <family val="2"/>
        <charset val="1"/>
      </rPr>
      <t>Choisir et proposer des actions de promotion adaptées à un objectif commercial</t>
    </r>
  </si>
  <si>
    <t>Un plan de communication est élaboré.</t>
  </si>
  <si>
    <t>Le calcul de rentabilité d’une action de promotion est effectué.</t>
  </si>
  <si>
    <t>Les propositions sont adaptées à la cible visée.</t>
  </si>
  <si>
    <r>
      <rPr>
        <sz val="10"/>
        <color rgb="FF000000"/>
        <rFont val="Calibri"/>
        <family val="2"/>
        <charset val="1"/>
      </rPr>
      <t xml:space="preserve">C14-4 </t>
    </r>
    <r>
      <rPr>
        <sz val="10"/>
        <color rgb="FF000000"/>
        <rFont val="Arial"/>
        <family val="2"/>
        <charset val="1"/>
      </rPr>
      <t>Présenter le support de communication et/ou de promotion</t>
    </r>
  </si>
  <si>
    <t>Les principaux messages du support sont exploités.</t>
  </si>
  <si>
    <t>Le plan de l’exposé est présenté.</t>
  </si>
  <si>
    <t>La durée de l’exposé est respectée.</t>
  </si>
  <si>
    <t>Le format du message est respecté.</t>
  </si>
  <si>
    <t>Le contenu de l’exposé est suffisant.</t>
  </si>
  <si>
    <t>C15 - Négocier</t>
  </si>
  <si>
    <r>
      <rPr>
        <sz val="10"/>
        <color rgb="FF000000"/>
        <rFont val="Calibri"/>
        <family val="2"/>
        <charset val="1"/>
      </rPr>
      <t xml:space="preserve">C15-1 </t>
    </r>
    <r>
      <rPr>
        <sz val="10"/>
        <color rgb="FF000000"/>
        <rFont val="Arial"/>
        <family val="2"/>
        <charset val="1"/>
      </rPr>
      <t>Analyser le contexte de la situation de négociation</t>
    </r>
  </si>
  <si>
    <t>Les informations nécessaires sur le Prospect/Client, ou l’interlocuteur sont rassemblées.</t>
  </si>
  <si>
    <t>La préparation de négociation est structurée (étapes, arguments) - 3 critères à suivre :</t>
  </si>
  <si>
    <t>- les arguments sont pertinents et hiérarchisés en support des choix et/ou orientations techniques proposés,</t>
  </si>
  <si>
    <t xml:space="preserve"> - le plan de négociation est structuré pour assurer sa crédibilité,</t>
  </si>
  <si>
    <t xml:space="preserve"> - le rapport de force est bien évalué.</t>
  </si>
  <si>
    <r>
      <rPr>
        <sz val="10"/>
        <color rgb="FF000000"/>
        <rFont val="Calibri"/>
        <family val="2"/>
        <charset val="1"/>
      </rPr>
      <t xml:space="preserve">C15-3 </t>
    </r>
    <r>
      <rPr>
        <sz val="10"/>
        <color rgb="FF000000"/>
        <rFont val="Arial"/>
        <family val="2"/>
        <charset val="1"/>
      </rPr>
      <t>Rédiger un document</t>
    </r>
  </si>
  <si>
    <t>Rédaction du compte rendu de la négociation exploitable par la hiérarchie.</t>
  </si>
  <si>
    <t xml:space="preserve">ATTENTION, si le symbole ◄ apparait dans cette colonne c'est qu'il n'y a pas ou qu'il y a plus d'une valeur donnée à l'indicateur, il faut alors choisir laquelle retenir         </t>
  </si>
  <si>
    <t>Vérifier que ce % &gt;= 60%</t>
  </si>
  <si>
    <t>Note brute obtenue par calcul automatique :</t>
  </si>
  <si>
    <t xml:space="preserve"> /20</t>
  </si>
  <si>
    <t>Note sur 20 proposée au jury :</t>
  </si>
  <si>
    <t>Appréciation globale</t>
  </si>
  <si>
    <t>Date</t>
  </si>
  <si>
    <t>ok</t>
  </si>
  <si>
    <t>Noms des Evaluateurs</t>
  </si>
  <si>
    <t>Signatures</t>
  </si>
  <si>
    <t>TM le 07/01/2016</t>
  </si>
  <si>
    <t>AVENTURIER TOM</t>
  </si>
  <si>
    <t>M RAHMOUNI/Mme PHAM-MATHEOS</t>
  </si>
  <si>
    <t>Vocabulaire, orthographe, grammaire, syntaxe, qualité de la rédaction /5</t>
  </si>
  <si>
    <t>x</t>
  </si>
  <si>
    <t>La description n'est pas assez détaillée</t>
  </si>
  <si>
    <t>Aucun travail</t>
  </si>
  <si>
    <t>Ensemble correct en dépit d'un manque de maîtrise de certains contenus techniques, et mise en évidences des compétences affiliées.</t>
  </si>
  <si>
    <t>BOURREE VALENTIN</t>
  </si>
  <si>
    <t>DALLIER ALEXIS</t>
  </si>
  <si>
    <t>M LAGRANGE / Mme PHAM-MATHEOS</t>
  </si>
  <si>
    <t>Pas encore traité. Pour l'introduction, pense à aborder ton parcours personnel (études).</t>
  </si>
  <si>
    <t>X</t>
  </si>
  <si>
    <t>Bien traité. Reste une phrase d'intro à mettre.</t>
  </si>
  <si>
    <t>Bien. A compléter par une plus grande prise de recul sur l'origine des pannes ou interventions, et conséquences d'une négligeance.</t>
  </si>
  <si>
    <t>Pas encore traité.</t>
  </si>
  <si>
    <t>A faire</t>
  </si>
  <si>
    <t>bien</t>
  </si>
  <si>
    <t>à compléter, trop juste</t>
  </si>
  <si>
    <t>FENELON FANNY</t>
  </si>
  <si>
    <t>GARCES MICKAËL</t>
  </si>
  <si>
    <t>compétences proposées à développer pour atteindre les 60% minimum</t>
  </si>
  <si>
    <t>MAJJADE KYLIAN</t>
  </si>
  <si>
    <t>compétence à aborder pour atteindre les 60%</t>
  </si>
  <si>
    <t>MATHIEU ADRIEN</t>
  </si>
  <si>
    <t>MATHIEU YOHANN</t>
  </si>
  <si>
    <t>PERNOT THOMAS</t>
  </si>
  <si>
    <t>Aucune annexe proposée à ce jour.</t>
  </si>
  <si>
    <t>Bien. Attention aux fautes multiples et problème d'expression de tes idées.</t>
  </si>
  <si>
    <t>Commencée, mais très incomplète. Bien pour les tâches au fil de l'eau.</t>
  </si>
  <si>
    <t>Pas encore traitée.</t>
  </si>
  <si>
    <t>A compléter</t>
  </si>
  <si>
    <t>PIMONT JEAN-YVES</t>
  </si>
  <si>
    <t>RAVELEAU THEO</t>
  </si>
  <si>
    <t>ROUVIERE ALLAN</t>
  </si>
  <si>
    <t>RYCKENBUSCH EVAN</t>
  </si>
  <si>
    <t>Des photos manquantes, la mise en page est à améliorer</t>
  </si>
  <si>
    <t>SERVIANT HUGO</t>
  </si>
  <si>
    <t>Ne s'est pas présenté à l'oral blanc.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</si>
</sst>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%"/>
    <numFmt numFmtId="165" formatCode="0.0"/>
    <numFmt numFmtId="166" formatCode="dd/mm/yy"/>
    <numFmt numFmtId="167" formatCode="d/m/yy"/>
  </numFmts>
  <fonts count="3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4"/>
      <color rgb="FFE46C0A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000000"/>
      <name val="Arial"/>
      <family val="2"/>
      <charset val="1"/>
    </font>
    <font>
      <i/>
      <sz val="8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FF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7E4BD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FCD5B5"/>
        <bgColor rgb="FFFFCCCC"/>
      </patternFill>
    </fill>
    <fill>
      <patternFill patternType="solid">
        <fgColor rgb="FF95B3D7"/>
        <bgColor rgb="FF8FAADC"/>
      </patternFill>
    </fill>
    <fill>
      <patternFill patternType="solid">
        <fgColor rgb="FFD7E4BD"/>
        <bgColor rgb="FFDDDDDD"/>
      </patternFill>
    </fill>
    <fill>
      <patternFill patternType="solid">
        <fgColor rgb="FF66FF66"/>
        <bgColor rgb="FF00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8FAADC"/>
        <bgColor rgb="FF95B3D7"/>
      </patternFill>
    </fill>
    <fill>
      <patternFill patternType="solid">
        <fgColor rgb="FFC0C0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FFE699"/>
        <bgColor rgb="FFFCD5B5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164" fontId="34" fillId="0" borderId="0" applyBorder="0" applyProtection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8" borderId="0"/>
    <xf numFmtId="0" fontId="34" fillId="0" borderId="0"/>
    <xf numFmtId="0" fontId="11" fillId="8" borderId="1"/>
    <xf numFmtId="0" fontId="34" fillId="0" borderId="0"/>
    <xf numFmtId="0" fontId="34" fillId="0" borderId="0"/>
    <xf numFmtId="0" fontId="3" fillId="0" borderId="0"/>
  </cellStyleXfs>
  <cellXfs count="159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9" borderId="0" xfId="0" applyFont="1" applyFill="1"/>
    <xf numFmtId="0" fontId="13" fillId="10" borderId="0" xfId="0" applyFont="1" applyFill="1"/>
    <xf numFmtId="0" fontId="13" fillId="11" borderId="0" xfId="0" applyFont="1" applyFill="1"/>
    <xf numFmtId="0" fontId="13" fillId="12" borderId="0" xfId="0" applyFont="1" applyFill="1"/>
    <xf numFmtId="0" fontId="13" fillId="13" borderId="0" xfId="0" applyFont="1" applyFill="1"/>
    <xf numFmtId="0" fontId="8" fillId="14" borderId="0" xfId="0" applyFont="1" applyFill="1"/>
    <xf numFmtId="0" fontId="16" fillId="0" borderId="0" xfId="0" applyFont="1"/>
    <xf numFmtId="0" fontId="8" fillId="14" borderId="0" xfId="0" applyFont="1" applyFill="1" applyAlignment="1">
      <alignment horizontal="center"/>
    </xf>
    <xf numFmtId="0" fontId="8" fillId="15" borderId="2" xfId="0" applyFont="1" applyFill="1" applyBorder="1" applyAlignment="1">
      <alignment vertical="top" wrapText="1"/>
    </xf>
    <xf numFmtId="0" fontId="16" fillId="15" borderId="3" xfId="0" applyFont="1" applyFill="1" applyBorder="1" applyAlignment="1">
      <alignment horizontal="center" vertical="top" wrapText="1"/>
    </xf>
    <xf numFmtId="0" fontId="16" fillId="15" borderId="4" xfId="0" applyFont="1" applyFill="1" applyBorder="1" applyAlignment="1">
      <alignment horizontal="center" vertical="top" wrapText="1"/>
    </xf>
    <xf numFmtId="0" fontId="16" fillId="15" borderId="5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8" fillId="11" borderId="6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 wrapText="1"/>
    </xf>
    <xf numFmtId="0" fontId="8" fillId="15" borderId="6" xfId="0" applyFont="1" applyFill="1" applyBorder="1" applyAlignment="1">
      <alignment horizontal="center" vertical="top" wrapText="1"/>
    </xf>
    <xf numFmtId="0" fontId="8" fillId="0" borderId="0" xfId="0" applyFont="1"/>
    <xf numFmtId="0" fontId="18" fillId="9" borderId="11" xfId="0" applyFont="1" applyFill="1" applyBorder="1"/>
    <xf numFmtId="0" fontId="19" fillId="16" borderId="12" xfId="0" applyFont="1" applyFill="1" applyBorder="1"/>
    <xf numFmtId="0" fontId="19" fillId="13" borderId="13" xfId="0" applyFont="1" applyFill="1" applyBorder="1"/>
    <xf numFmtId="0" fontId="8" fillId="9" borderId="15" xfId="0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 wrapText="1"/>
    </xf>
    <xf numFmtId="0" fontId="8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15" borderId="3" xfId="0" applyFont="1" applyFill="1" applyBorder="1" applyAlignment="1">
      <alignment horizontal="center" vertical="top" wrapText="1"/>
    </xf>
    <xf numFmtId="0" fontId="8" fillId="15" borderId="4" xfId="0" applyFont="1" applyFill="1" applyBorder="1" applyAlignment="1">
      <alignment horizontal="center" vertical="top" wrapText="1"/>
    </xf>
    <xf numFmtId="0" fontId="8" fillId="15" borderId="5" xfId="0" applyFont="1" applyFill="1" applyBorder="1" applyAlignment="1">
      <alignment horizontal="center" vertical="top" wrapText="1"/>
    </xf>
    <xf numFmtId="0" fontId="8" fillId="12" borderId="19" xfId="0" applyFont="1" applyFill="1" applyBorder="1" applyAlignment="1">
      <alignment vertical="top" wrapText="1"/>
    </xf>
    <xf numFmtId="0" fontId="8" fillId="9" borderId="20" xfId="0" applyFont="1" applyFill="1" applyBorder="1" applyAlignment="1">
      <alignment horizontal="left" vertical="center" wrapText="1"/>
    </xf>
    <xf numFmtId="0" fontId="8" fillId="16" borderId="19" xfId="0" applyFont="1" applyFill="1" applyBorder="1" applyAlignment="1">
      <alignment horizontal="left" vertical="center" wrapText="1"/>
    </xf>
    <xf numFmtId="0" fontId="8" fillId="13" borderId="21" xfId="0" applyFont="1" applyFill="1" applyBorder="1" applyAlignment="1">
      <alignment horizontal="left" vertic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1" fillId="0" borderId="0" xfId="0" applyFont="1"/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/>
    <xf numFmtId="0" fontId="25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textRotation="90" wrapText="1"/>
    </xf>
    <xf numFmtId="0" fontId="20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left" vertical="center" wrapText="1"/>
    </xf>
    <xf numFmtId="164" fontId="34" fillId="15" borderId="22" xfId="1" applyFill="1" applyBorder="1" applyProtection="1"/>
    <xf numFmtId="2" fontId="34" fillId="15" borderId="22" xfId="1" applyNumberForma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0" fillId="0" borderId="24" xfId="0" applyFont="1" applyBorder="1" applyAlignment="1">
      <alignment vertical="center" wrapText="1"/>
    </xf>
    <xf numFmtId="0" fontId="26" fillId="13" borderId="22" xfId="0" applyFont="1" applyFill="1" applyBorder="1" applyAlignment="1">
      <alignment vertical="center" wrapText="1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64" fontId="20" fillId="0" borderId="22" xfId="1" applyFont="1" applyBorder="1" applyProtection="1"/>
    <xf numFmtId="2" fontId="20" fillId="0" borderId="22" xfId="1" applyNumberFormat="1" applyFont="1" applyBorder="1" applyProtection="1"/>
    <xf numFmtId="0" fontId="0" fillId="0" borderId="22" xfId="0" applyBorder="1" applyAlignment="1">
      <alignment horizontal="center"/>
    </xf>
    <xf numFmtId="0" fontId="0" fillId="15" borderId="25" xfId="0" applyFill="1" applyBorder="1" applyAlignment="1">
      <alignment horizontal="left" vertical="center" wrapText="1"/>
    </xf>
    <xf numFmtId="0" fontId="0" fillId="15" borderId="26" xfId="0" applyFill="1" applyBorder="1" applyAlignment="1">
      <alignment horizontal="left" vertical="center" wrapText="1"/>
    </xf>
    <xf numFmtId="0" fontId="0" fillId="15" borderId="27" xfId="0" applyFill="1" applyBorder="1" applyAlignment="1">
      <alignment horizontal="left" vertical="center" wrapText="1"/>
    </xf>
    <xf numFmtId="164" fontId="0" fillId="15" borderId="26" xfId="0" applyNumberFormat="1" applyFill="1" applyBorder="1" applyAlignment="1">
      <alignment vertical="center" wrapText="1"/>
    </xf>
    <xf numFmtId="0" fontId="0" fillId="9" borderId="0" xfId="0" applyFill="1"/>
    <xf numFmtId="164" fontId="20" fillId="0" borderId="27" xfId="0" applyNumberFormat="1" applyFont="1" applyBorder="1"/>
    <xf numFmtId="0" fontId="20" fillId="0" borderId="22" xfId="0" applyFont="1" applyBorder="1" applyAlignment="1">
      <alignment vertical="center" wrapText="1"/>
    </xf>
    <xf numFmtId="0" fontId="26" fillId="10" borderId="22" xfId="0" applyFont="1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27" fillId="15" borderId="0" xfId="0" applyFont="1" applyFill="1" applyAlignment="1">
      <alignment horizontal="left" vertical="center"/>
    </xf>
    <xf numFmtId="0" fontId="26" fillId="9" borderId="22" xfId="0" applyFont="1" applyFill="1" applyBorder="1" applyAlignment="1">
      <alignment vertical="center" wrapText="1"/>
    </xf>
    <xf numFmtId="0" fontId="0" fillId="15" borderId="25" xfId="0" applyFill="1" applyBorder="1" applyAlignment="1">
      <alignment vertical="center" wrapText="1"/>
    </xf>
    <xf numFmtId="0" fontId="0" fillId="15" borderId="26" xfId="0" applyFill="1" applyBorder="1" applyAlignment="1">
      <alignment vertical="center" wrapText="1"/>
    </xf>
    <xf numFmtId="0" fontId="0" fillId="15" borderId="27" xfId="0" applyFill="1" applyBorder="1" applyAlignment="1">
      <alignment vertical="center" wrapText="1"/>
    </xf>
    <xf numFmtId="2" fontId="21" fillId="0" borderId="0" xfId="0" applyNumberFormat="1" applyFont="1" applyAlignment="1">
      <alignment horizontal="center"/>
    </xf>
    <xf numFmtId="0" fontId="28" fillId="15" borderId="22" xfId="0" applyFont="1" applyFill="1" applyBorder="1" applyAlignment="1">
      <alignment vertical="center" wrapText="1"/>
    </xf>
    <xf numFmtId="0" fontId="0" fillId="17" borderId="22" xfId="0" applyFill="1" applyBorder="1"/>
    <xf numFmtId="0" fontId="20" fillId="17" borderId="27" xfId="0" applyFont="1" applyFill="1" applyBorder="1"/>
    <xf numFmtId="0" fontId="29" fillId="0" borderId="28" xfId="0" applyFont="1" applyBorder="1" applyAlignment="1">
      <alignment vertical="center"/>
    </xf>
    <xf numFmtId="164" fontId="23" fillId="0" borderId="22" xfId="1" applyFont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30" fillId="0" borderId="0" xfId="0" applyFont="1" applyAlignment="1">
      <alignment horizontal="center" vertical="center"/>
    </xf>
    <xf numFmtId="164" fontId="31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30" fillId="0" borderId="0" xfId="0" applyFont="1" applyAlignment="1" applyProtection="1">
      <alignment vertical="top" wrapText="1"/>
      <protection locked="0"/>
    </xf>
    <xf numFmtId="0" fontId="2" fillId="0" borderId="22" xfId="0" applyFont="1" applyBorder="1" applyAlignment="1">
      <alignment horizontal="center" vertical="center"/>
    </xf>
    <xf numFmtId="0" fontId="30" fillId="0" borderId="0" xfId="0" applyFont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0" fillId="0" borderId="27" xfId="0" applyBorder="1"/>
    <xf numFmtId="0" fontId="20" fillId="0" borderId="22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165" fontId="13" fillId="9" borderId="0" xfId="0" applyNumberFormat="1" applyFont="1" applyFill="1"/>
    <xf numFmtId="0" fontId="18" fillId="9" borderId="11" xfId="0" applyFont="1" applyFill="1" applyBorder="1" applyAlignment="1">
      <alignment wrapText="1"/>
    </xf>
    <xf numFmtId="0" fontId="0" fillId="14" borderId="22" xfId="0" applyFill="1" applyBorder="1"/>
    <xf numFmtId="0" fontId="30" fillId="19" borderId="0" xfId="0" applyFont="1" applyFill="1" applyAlignment="1">
      <alignment wrapText="1"/>
    </xf>
    <xf numFmtId="0" fontId="0" fillId="14" borderId="22" xfId="0" applyFill="1" applyBorder="1" applyAlignment="1">
      <alignment vertical="center"/>
    </xf>
    <xf numFmtId="0" fontId="20" fillId="19" borderId="0" xfId="0" applyFont="1" applyFill="1" applyAlignment="1">
      <alignment wrapText="1"/>
    </xf>
    <xf numFmtId="0" fontId="35" fillId="0" borderId="22" xfId="0" applyFont="1" applyBorder="1" applyAlignme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top"/>
    </xf>
    <xf numFmtId="0" fontId="8" fillId="12" borderId="2" xfId="0" applyFont="1" applyFill="1" applyBorder="1" applyAlignment="1">
      <alignment vertical="top" wrapText="1"/>
    </xf>
    <xf numFmtId="0" fontId="19" fillId="13" borderId="10" xfId="0" applyFont="1" applyFill="1" applyBorder="1" applyAlignme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top" wrapText="1"/>
    </xf>
    <xf numFmtId="0" fontId="18" fillId="0" borderId="18" xfId="0" applyFont="1" applyBorder="1" applyAlignment="1"/>
    <xf numFmtId="0" fontId="19" fillId="0" borderId="9" xfId="0" applyFont="1" applyBorder="1" applyAlignment="1"/>
    <xf numFmtId="0" fontId="18" fillId="9" borderId="10" xfId="0" applyFont="1" applyFill="1" applyBorder="1" applyAlignment="1">
      <alignment horizontal="center" vertical="center"/>
    </xf>
    <xf numFmtId="0" fontId="18" fillId="0" borderId="9" xfId="0" applyFont="1" applyBorder="1" applyAlignment="1"/>
    <xf numFmtId="0" fontId="8" fillId="0" borderId="14" xfId="0" applyFont="1" applyBorder="1" applyAlignment="1"/>
    <xf numFmtId="0" fontId="18" fillId="9" borderId="10" xfId="0" applyFont="1" applyFill="1" applyBorder="1" applyAlignment="1">
      <alignment vertical="top"/>
    </xf>
    <xf numFmtId="0" fontId="0" fillId="0" borderId="22" xfId="0" applyBorder="1" applyAlignment="1"/>
    <xf numFmtId="166" fontId="0" fillId="0" borderId="22" xfId="0" applyNumberFormat="1" applyBorder="1" applyAlignment="1"/>
    <xf numFmtId="0" fontId="2" fillId="0" borderId="22" xfId="0" applyFont="1" applyBorder="1" applyAlignment="1">
      <alignment horizontal="center" vertical="center" wrapText="1"/>
    </xf>
    <xf numFmtId="167" fontId="33" fillId="0" borderId="0" xfId="0" applyNumberFormat="1" applyFont="1" applyAlignment="1">
      <alignment horizontal="center" vertical="center"/>
    </xf>
    <xf numFmtId="0" fontId="25" fillId="0" borderId="25" xfId="0" applyFont="1" applyBorder="1" applyAlignment="1"/>
    <xf numFmtId="0" fontId="24" fillId="0" borderId="27" xfId="0" applyFont="1" applyBorder="1" applyAlignment="1">
      <alignment horizontal="center" vertical="center"/>
    </xf>
    <xf numFmtId="0" fontId="0" fillId="0" borderId="0" xfId="0" applyAlignment="1"/>
    <xf numFmtId="0" fontId="2" fillId="18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right" vertical="center" wrapText="1"/>
    </xf>
    <xf numFmtId="165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15" borderId="22" xfId="0" applyFill="1" applyBorder="1" applyAlignment="1">
      <alignment horizontal="left" vertical="center" wrapText="1"/>
    </xf>
    <xf numFmtId="0" fontId="0" fillId="15" borderId="25" xfId="0" applyFill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18" fillId="0" borderId="33" xfId="0" applyFont="1" applyBorder="1" applyAlignment="1"/>
    <xf numFmtId="0" fontId="19" fillId="0" borderId="18" xfId="0" applyFont="1" applyBorder="1" applyAlignment="1"/>
    <xf numFmtId="0" fontId="18" fillId="9" borderId="10" xfId="0" applyFont="1" applyFill="1" applyBorder="1" applyAlignment="1"/>
    <xf numFmtId="0" fontId="18" fillId="0" borderId="31" xfId="0" applyFont="1" applyBorder="1" applyAlignment="1"/>
    <xf numFmtId="0" fontId="19" fillId="0" borderId="32" xfId="0" applyFont="1" applyBorder="1" applyAlignment="1"/>
    <xf numFmtId="165" fontId="20" fillId="0" borderId="25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0" fillId="0" borderId="22" xfId="0" applyBorder="1" applyAlignment="1">
      <alignment wrapText="1"/>
    </xf>
    <xf numFmtId="0" fontId="0" fillId="15" borderId="26" xfId="0" applyFill="1" applyBorder="1" applyAlignment="1">
      <alignment horizontal="left" vertical="center" wrapText="1"/>
    </xf>
    <xf numFmtId="0" fontId="0" fillId="15" borderId="27" xfId="0" applyFill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</cellXfs>
  <cellStyles count="19">
    <cellStyle name="Accent 1 5" xfId="2" xr:uid="{00000000-0005-0000-0000-000006000000}"/>
    <cellStyle name="Accent 2 6" xfId="3" xr:uid="{00000000-0005-0000-0000-000007000000}"/>
    <cellStyle name="Accent 3 7" xfId="4" xr:uid="{00000000-0005-0000-0000-000008000000}"/>
    <cellStyle name="Accent 4" xfId="5" xr:uid="{00000000-0005-0000-0000-000009000000}"/>
    <cellStyle name="Bad 8" xfId="6" xr:uid="{00000000-0005-0000-0000-00000A000000}"/>
    <cellStyle name="Error 9" xfId="7" xr:uid="{00000000-0005-0000-0000-00000B000000}"/>
    <cellStyle name="Footnote 10" xfId="8" xr:uid="{00000000-0005-0000-0000-00000C000000}"/>
    <cellStyle name="Good 11" xfId="9" xr:uid="{00000000-0005-0000-0000-00000D000000}"/>
    <cellStyle name="Heading 1 12" xfId="10" xr:uid="{00000000-0005-0000-0000-00000E000000}"/>
    <cellStyle name="Heading 2 13" xfId="11" xr:uid="{00000000-0005-0000-0000-00000F000000}"/>
    <cellStyle name="Hyperlink 14" xfId="12" xr:uid="{00000000-0005-0000-0000-000010000000}"/>
    <cellStyle name="Neutral 15" xfId="13" xr:uid="{00000000-0005-0000-0000-000011000000}"/>
    <cellStyle name="Normal" xfId="0" builtinId="0"/>
    <cellStyle name="Normal 2" xfId="14" xr:uid="{00000000-0005-0000-0000-000012000000}"/>
    <cellStyle name="Note 2" xfId="15" xr:uid="{00000000-0005-0000-0000-000013000000}"/>
    <cellStyle name="Pourcentage" xfId="1" builtinId="5"/>
    <cellStyle name="Status 16" xfId="16" xr:uid="{00000000-0005-0000-0000-000014000000}"/>
    <cellStyle name="Text 17" xfId="17" xr:uid="{00000000-0005-0000-0000-000015000000}"/>
    <cellStyle name="Warning 18" xfId="18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8FAADC"/>
      <rgbColor rgb="FF993366"/>
      <rgbColor rgb="FFFFFFCC"/>
      <rgbColor rgb="FFD7E4BD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FFE699"/>
      <rgbColor rgb="FFCCFFCC"/>
      <rgbColor rgb="FFFFFF99"/>
      <rgbColor rgb="FF95B3D7"/>
      <rgbColor rgb="FFFFCCCC"/>
      <rgbColor rgb="FFCC99FF"/>
      <rgbColor rgb="FFFCD5B5"/>
      <rgbColor rgb="FF3366FF"/>
      <rgbColor rgb="FF66FF66"/>
      <rgbColor rgb="FFC0C0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157320</xdr:colOff>
      <xdr:row>0</xdr:row>
      <xdr:rowOff>0</xdr:rowOff>
    </xdr:from>
    <xdr:to>
      <xdr:col>1</xdr:col>
      <xdr:colOff>4187160</xdr:colOff>
      <xdr:row>0</xdr:row>
      <xdr:rowOff>1362240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61600" y="0"/>
          <a:ext cx="402984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</a:t>
          </a:r>
          <a:r>
            <a:rPr lang="fr-FR" sz="1600" b="1" strike="noStrike" spc="-1">
              <a:solidFill>
                <a:srgbClr val="0070C0"/>
              </a:solidFill>
              <a:latin typeface="Calibri"/>
              <a:ea typeface="Microsoft YaHei"/>
            </a:rPr>
            <a:t>ALITURKI-TRONCARELLI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  <a:ea typeface="Microsoft YaHe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  <a:ea typeface="Microsoft YaHei"/>
            </a:rPr>
            <a:t> SILVIO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469080</xdr:colOff>
      <xdr:row>0</xdr:row>
      <xdr:rowOff>14760</xdr:rowOff>
    </xdr:from>
    <xdr:to>
      <xdr:col>1</xdr:col>
      <xdr:colOff>4435200</xdr:colOff>
      <xdr:row>0</xdr:row>
      <xdr:rowOff>1380600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3511800" y="14760"/>
          <a:ext cx="3966120" cy="13658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PERNOT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THOMAS</a:t>
          </a:r>
          <a:endParaRPr lang="fr-FR" sz="1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561975</xdr:colOff>
      <xdr:row>3</xdr:row>
      <xdr:rowOff>209550</xdr:rowOff>
    </xdr:from>
    <xdr:to>
      <xdr:col>6</xdr:col>
      <xdr:colOff>47625</xdr:colOff>
      <xdr:row>11</xdr:row>
      <xdr:rowOff>133350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9E57103D-52AD-4ABD-98B3-539E4C8AD18A}"/>
            </a:ext>
            <a:ext uri="{147F2762-F138-4A5C-976F-8EAC2B608ADB}">
              <a16:predDERef xmlns:a16="http://schemas.microsoft.com/office/drawing/2014/main" pred="{00000000-0008-0000-1300-00000B000000}"/>
            </a:ext>
          </a:extLst>
        </xdr:cNvPr>
        <xdr:cNvSpPr txBox="1"/>
      </xdr:nvSpPr>
      <xdr:spPr>
        <a:xfrm>
          <a:off x="7915275" y="2257425"/>
          <a:ext cx="1628775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Traite plusieurs compétences dans ton descriptif d'une activité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232920</xdr:colOff>
      <xdr:row>0</xdr:row>
      <xdr:rowOff>0</xdr:rowOff>
    </xdr:from>
    <xdr:to>
      <xdr:col>1</xdr:col>
      <xdr:colOff>4199040</xdr:colOff>
      <xdr:row>0</xdr:row>
      <xdr:rowOff>1362240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/>
      </xdr:nvSpPr>
      <xdr:spPr>
        <a:xfrm>
          <a:off x="327564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PIMONT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JEAN-YVES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350280</xdr:colOff>
      <xdr:row>0</xdr:row>
      <xdr:rowOff>14760</xdr:rowOff>
    </xdr:from>
    <xdr:to>
      <xdr:col>1</xdr:col>
      <xdr:colOff>4316400</xdr:colOff>
      <xdr:row>0</xdr:row>
      <xdr:rowOff>1380600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/>
      </xdr:nvSpPr>
      <xdr:spPr>
        <a:xfrm>
          <a:off x="3393000" y="14760"/>
          <a:ext cx="3966120" cy="13658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RAVELEAU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THEO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320760</xdr:colOff>
      <xdr:row>0</xdr:row>
      <xdr:rowOff>0</xdr:rowOff>
    </xdr:from>
    <xdr:to>
      <xdr:col>1</xdr:col>
      <xdr:colOff>4286880</xdr:colOff>
      <xdr:row>0</xdr:row>
      <xdr:rowOff>1362240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1900-00000E000000}"/>
            </a:ext>
          </a:extLst>
        </xdr:cNvPr>
        <xdr:cNvSpPr/>
      </xdr:nvSpPr>
      <xdr:spPr>
        <a:xfrm>
          <a:off x="336348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ROUVIERE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ALLAN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350280</xdr:colOff>
      <xdr:row>0</xdr:row>
      <xdr:rowOff>14760</xdr:rowOff>
    </xdr:from>
    <xdr:to>
      <xdr:col>1</xdr:col>
      <xdr:colOff>4316400</xdr:colOff>
      <xdr:row>0</xdr:row>
      <xdr:rowOff>1380600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1B00-00000F000000}"/>
            </a:ext>
          </a:extLst>
        </xdr:cNvPr>
        <xdr:cNvSpPr/>
      </xdr:nvSpPr>
      <xdr:spPr>
        <a:xfrm>
          <a:off x="3393000" y="14760"/>
          <a:ext cx="3966120" cy="13658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RYCKENBUSCH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EVAN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320760</xdr:colOff>
      <xdr:row>0</xdr:row>
      <xdr:rowOff>0</xdr:rowOff>
    </xdr:from>
    <xdr:to>
      <xdr:col>1</xdr:col>
      <xdr:colOff>4286880</xdr:colOff>
      <xdr:row>0</xdr:row>
      <xdr:rowOff>1362240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/>
      </xdr:nvSpPr>
      <xdr:spPr>
        <a:xfrm>
          <a:off x="336348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SERVIANT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HUGO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278280</xdr:colOff>
      <xdr:row>0</xdr:row>
      <xdr:rowOff>0</xdr:rowOff>
    </xdr:from>
    <xdr:to>
      <xdr:col>1</xdr:col>
      <xdr:colOff>4244400</xdr:colOff>
      <xdr:row>0</xdr:row>
      <xdr:rowOff>1362240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2100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AVENTURIER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TOM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262080</xdr:colOff>
      <xdr:row>0</xdr:row>
      <xdr:rowOff>0</xdr:rowOff>
    </xdr:from>
    <xdr:to>
      <xdr:col>1</xdr:col>
      <xdr:colOff>4228200</xdr:colOff>
      <xdr:row>0</xdr:row>
      <xdr:rowOff>1362240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0480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BOURREE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VALENTIN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262080</xdr:colOff>
      <xdr:row>0</xdr:row>
      <xdr:rowOff>0</xdr:rowOff>
    </xdr:from>
    <xdr:to>
      <xdr:col>1</xdr:col>
      <xdr:colOff>4228200</xdr:colOff>
      <xdr:row>0</xdr:row>
      <xdr:rowOff>1362240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0480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DALLIER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ALEXIS</a:t>
          </a:r>
          <a:endParaRPr lang="fr-FR" sz="1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561975</xdr:colOff>
      <xdr:row>3</xdr:row>
      <xdr:rowOff>209550</xdr:rowOff>
    </xdr:from>
    <xdr:to>
      <xdr:col>6</xdr:col>
      <xdr:colOff>47625</xdr:colOff>
      <xdr:row>11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A4063C7-C04C-5C06-2FCD-3C7126D22913}"/>
            </a:ext>
            <a:ext uri="{147F2762-F138-4A5C-976F-8EAC2B608ADB}">
              <a16:predDERef xmlns:a16="http://schemas.microsoft.com/office/drawing/2014/main" pred="{00000000-0008-0000-0700-000003000000}"/>
            </a:ext>
          </a:extLst>
        </xdr:cNvPr>
        <xdr:cNvSpPr txBox="1"/>
      </xdr:nvSpPr>
      <xdr:spPr>
        <a:xfrm>
          <a:off x="7915275" y="2257425"/>
          <a:ext cx="1628775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Traite plusieurs compétences dans ton descriptif d'une activité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511200</xdr:colOff>
      <xdr:row>0</xdr:row>
      <xdr:rowOff>0</xdr:rowOff>
    </xdr:from>
    <xdr:to>
      <xdr:col>1</xdr:col>
      <xdr:colOff>4477320</xdr:colOff>
      <xdr:row>0</xdr:row>
      <xdr:rowOff>1362240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355392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FENELON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FANNY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438120</xdr:colOff>
      <xdr:row>0</xdr:row>
      <xdr:rowOff>0</xdr:rowOff>
    </xdr:from>
    <xdr:to>
      <xdr:col>1</xdr:col>
      <xdr:colOff>4404240</xdr:colOff>
      <xdr:row>0</xdr:row>
      <xdr:rowOff>1362240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48084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GARCES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MICKAËL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203760</xdr:colOff>
      <xdr:row>0</xdr:row>
      <xdr:rowOff>14760</xdr:rowOff>
    </xdr:from>
    <xdr:to>
      <xdr:col>1</xdr:col>
      <xdr:colOff>4169880</xdr:colOff>
      <xdr:row>0</xdr:row>
      <xdr:rowOff>1380600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246480" y="14760"/>
          <a:ext cx="3966120" cy="13658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MAJJADE 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KYLIAN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222120</xdr:colOff>
      <xdr:row>0</xdr:row>
      <xdr:rowOff>0</xdr:rowOff>
    </xdr:from>
    <xdr:to>
      <xdr:col>1</xdr:col>
      <xdr:colOff>4188240</xdr:colOff>
      <xdr:row>0</xdr:row>
      <xdr:rowOff>1362240</xdr:rowOff>
    </xdr:to>
    <xdr:sp macro="" textlink="">
      <xdr:nvSpPr>
        <xdr:cNvPr id="7" name="CustomShape 2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326484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RODRIGUES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THEO</a:t>
          </a:r>
          <a:endParaRPr lang="fr-FR" sz="16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222120</xdr:colOff>
      <xdr:row>0</xdr:row>
      <xdr:rowOff>0</xdr:rowOff>
    </xdr:from>
    <xdr:to>
      <xdr:col>1</xdr:col>
      <xdr:colOff>4188240</xdr:colOff>
      <xdr:row>0</xdr:row>
      <xdr:rowOff>1362240</xdr:rowOff>
    </xdr:to>
    <xdr:sp macro="" textlink="">
      <xdr:nvSpPr>
        <xdr:cNvPr id="8" name="CustomShape 4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326484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MATHIEU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ADRIEN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222120</xdr:colOff>
      <xdr:row>0</xdr:row>
      <xdr:rowOff>0</xdr:rowOff>
    </xdr:from>
    <xdr:to>
      <xdr:col>1</xdr:col>
      <xdr:colOff>4188240</xdr:colOff>
      <xdr:row>0</xdr:row>
      <xdr:rowOff>1362240</xdr:rowOff>
    </xdr:to>
    <xdr:sp macro="" textlink="">
      <xdr:nvSpPr>
        <xdr:cNvPr id="9" name="CustomShape 2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326484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RODRIGUES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THEO</a:t>
          </a:r>
          <a:endParaRPr lang="fr-FR" sz="16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222120</xdr:colOff>
      <xdr:row>0</xdr:row>
      <xdr:rowOff>0</xdr:rowOff>
    </xdr:from>
    <xdr:to>
      <xdr:col>1</xdr:col>
      <xdr:colOff>4188240</xdr:colOff>
      <xdr:row>0</xdr:row>
      <xdr:rowOff>1362240</xdr:rowOff>
    </xdr:to>
    <xdr:sp macro="" textlink="">
      <xdr:nvSpPr>
        <xdr:cNvPr id="10" name="CustomShape 4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3264840" y="0"/>
          <a:ext cx="3966120" cy="1362240"/>
        </a:xfrm>
        <a:prstGeom prst="rect">
          <a:avLst/>
        </a:prstGeom>
        <a:solidFill>
          <a:srgbClr val="D6DCE5"/>
        </a:solidFill>
        <a:ln w="31680">
          <a:solidFill>
            <a:srgbClr val="0070C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NOM DU CANDIDAT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: MATHIEU</a:t>
          </a: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fr-FR" sz="16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r>
            <a:rPr lang="fr-FR" sz="1600" b="1" u="sng" strike="noStrike" spc="-1">
              <a:solidFill>
                <a:srgbClr val="0070C0"/>
              </a:solidFill>
              <a:uFillTx/>
              <a:latin typeface="Calibri"/>
            </a:rPr>
            <a:t>Prénom du candidat:</a:t>
          </a:r>
          <a:r>
            <a:rPr lang="fr-FR" sz="1600" b="1" strike="noStrike" spc="-1">
              <a:solidFill>
                <a:srgbClr val="0070C0"/>
              </a:solidFill>
              <a:latin typeface="Calibri"/>
            </a:rPr>
            <a:t> YOHANN</a:t>
          </a:r>
          <a:endParaRPr lang="fr-FR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zoomScale="110" zoomScaleNormal="110" workbookViewId="0">
      <selection activeCell="A2" sqref="A2"/>
    </sheetView>
  </sheetViews>
  <sheetFormatPr baseColWidth="10" defaultColWidth="11.42578125" defaultRowHeight="15" x14ac:dyDescent="0.25"/>
  <cols>
    <col min="1" max="1" width="41.42578125" customWidth="1"/>
    <col min="2" max="2" width="4.285156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">
        <v>0</v>
      </c>
      <c r="B1" s="2"/>
      <c r="D1" s="2"/>
      <c r="F1" s="2"/>
      <c r="G1" s="1" t="s">
        <v>1</v>
      </c>
      <c r="H1" s="2"/>
    </row>
    <row r="2" spans="1:8" ht="18.75" x14ac:dyDescent="0.3">
      <c r="A2" s="3" t="s">
        <v>2</v>
      </c>
      <c r="B2" s="2"/>
      <c r="D2" s="2"/>
      <c r="F2" s="2"/>
      <c r="G2" s="4"/>
      <c r="H2" s="2" t="s">
        <v>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(E11+E14+F17+E23+E26+F29+F32+F35)*20/40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">
        <v>9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17"/>
      <c r="C11" s="118"/>
      <c r="D11" s="125"/>
      <c r="E11" s="127"/>
      <c r="F11" s="108"/>
      <c r="G11" s="116"/>
      <c r="H11" s="22"/>
    </row>
    <row r="12" spans="1:8" s="21" customFormat="1" ht="67.5" customHeight="1" x14ac:dyDescent="0.25">
      <c r="A12" s="121"/>
      <c r="B12" s="117"/>
      <c r="C12" s="118"/>
      <c r="D12" s="125"/>
      <c r="E12" s="127"/>
      <c r="F12" s="108"/>
      <c r="G12" s="116"/>
      <c r="H12" s="23"/>
    </row>
    <row r="13" spans="1:8" s="21" customFormat="1" ht="60" customHeight="1" x14ac:dyDescent="0.25">
      <c r="A13" s="121"/>
      <c r="B13" s="117"/>
      <c r="C13" s="118"/>
      <c r="D13" s="125"/>
      <c r="E13" s="127"/>
      <c r="F13" s="108"/>
      <c r="G13" s="116"/>
      <c r="H13" s="24"/>
    </row>
    <row r="14" spans="1:8" s="21" customFormat="1" ht="55.5" customHeight="1" x14ac:dyDescent="0.25">
      <c r="A14" s="121" t="s">
        <v>20</v>
      </c>
      <c r="B14" s="111"/>
      <c r="C14" s="112"/>
      <c r="D14" s="125"/>
      <c r="E14" s="127"/>
      <c r="F14" s="108"/>
      <c r="G14" s="116"/>
      <c r="H14" s="22"/>
    </row>
    <row r="15" spans="1:8" s="21" customFormat="1" ht="55.5" customHeight="1" x14ac:dyDescent="0.25">
      <c r="A15" s="121"/>
      <c r="B15" s="111"/>
      <c r="C15" s="112"/>
      <c r="D15" s="125"/>
      <c r="E15" s="127"/>
      <c r="F15" s="108"/>
      <c r="G15" s="116"/>
      <c r="H15" s="23"/>
    </row>
    <row r="16" spans="1:8" s="21" customFormat="1" ht="69.75" customHeight="1" x14ac:dyDescent="0.25">
      <c r="A16" s="121"/>
      <c r="B16" s="111"/>
      <c r="C16" s="112"/>
      <c r="D16" s="125"/>
      <c r="E16" s="127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26"/>
      <c r="C17" s="112"/>
      <c r="D17" s="113"/>
      <c r="E17" s="114" t="s">
        <v>22</v>
      </c>
      <c r="F17" s="108"/>
      <c r="G17" s="120"/>
      <c r="H17" s="25"/>
    </row>
    <row r="18" spans="1:8" s="21" customFormat="1" ht="70.5" customHeight="1" x14ac:dyDescent="0.25">
      <c r="A18" s="115"/>
      <c r="B18" s="126"/>
      <c r="C18" s="112"/>
      <c r="D18" s="113"/>
      <c r="E18" s="114"/>
      <c r="F18" s="108"/>
      <c r="G18" s="120"/>
      <c r="H18" s="26"/>
    </row>
    <row r="19" spans="1:8" s="21" customFormat="1" ht="57.75" customHeight="1" x14ac:dyDescent="0.25">
      <c r="A19" s="115"/>
      <c r="B19" s="126"/>
      <c r="C19" s="112"/>
      <c r="D19" s="113"/>
      <c r="E19" s="114"/>
      <c r="F19" s="108"/>
      <c r="G19" s="120"/>
      <c r="H19" s="27" t="s">
        <v>23</v>
      </c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1"/>
      <c r="C23" s="112"/>
      <c r="D23" s="125"/>
      <c r="E23" s="124"/>
      <c r="F23" s="108"/>
      <c r="G23" s="116"/>
      <c r="H23" s="22"/>
    </row>
    <row r="24" spans="1:8" s="21" customFormat="1" ht="37.5" customHeight="1" x14ac:dyDescent="0.25">
      <c r="A24" s="121"/>
      <c r="B24" s="111"/>
      <c r="C24" s="112"/>
      <c r="D24" s="125"/>
      <c r="E24" s="124"/>
      <c r="F24" s="108"/>
      <c r="G24" s="116"/>
      <c r="H24" s="23"/>
    </row>
    <row r="25" spans="1:8" s="21" customFormat="1" ht="35.25" customHeight="1" x14ac:dyDescent="0.25">
      <c r="A25" s="121"/>
      <c r="B25" s="111"/>
      <c r="C25" s="112"/>
      <c r="D25" s="125"/>
      <c r="E25" s="124"/>
      <c r="F25" s="108"/>
      <c r="G25" s="116"/>
      <c r="H25" s="24"/>
    </row>
    <row r="26" spans="1:8" s="21" customFormat="1" ht="34.5" customHeight="1" x14ac:dyDescent="0.25">
      <c r="A26" s="121" t="s">
        <v>26</v>
      </c>
      <c r="B26" s="117"/>
      <c r="C26" s="122"/>
      <c r="D26" s="123"/>
      <c r="E26" s="124"/>
      <c r="F26" s="108"/>
      <c r="G26" s="116"/>
      <c r="H26" s="22"/>
    </row>
    <row r="27" spans="1:8" s="21" customFormat="1" ht="34.5" customHeight="1" x14ac:dyDescent="0.25">
      <c r="A27" s="121"/>
      <c r="B27" s="117"/>
      <c r="C27" s="122"/>
      <c r="D27" s="123"/>
      <c r="E27" s="124"/>
      <c r="F27" s="108"/>
      <c r="G27" s="116"/>
      <c r="H27" s="23"/>
    </row>
    <row r="28" spans="1:8" s="21" customFormat="1" ht="48" customHeight="1" x14ac:dyDescent="0.25">
      <c r="A28" s="121"/>
      <c r="B28" s="117"/>
      <c r="C28" s="122"/>
      <c r="D28" s="123"/>
      <c r="E28" s="124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9"/>
      <c r="F29" s="108"/>
      <c r="G29" s="120"/>
      <c r="H29" s="25"/>
    </row>
    <row r="30" spans="1:8" s="21" customFormat="1" ht="31.5" customHeight="1" x14ac:dyDescent="0.25">
      <c r="A30" s="35"/>
      <c r="B30" s="117"/>
      <c r="C30" s="118"/>
      <c r="D30" s="113"/>
      <c r="E30" s="119"/>
      <c r="F30" s="108"/>
      <c r="G30" s="120"/>
      <c r="H30" s="26"/>
    </row>
    <row r="31" spans="1:8" s="21" customFormat="1" ht="27.75" customHeight="1" x14ac:dyDescent="0.25">
      <c r="A31" s="35"/>
      <c r="B31" s="117"/>
      <c r="C31" s="118"/>
      <c r="D31" s="113"/>
      <c r="E31" s="119"/>
      <c r="F31" s="108"/>
      <c r="G31" s="120"/>
      <c r="H31" s="27"/>
    </row>
    <row r="32" spans="1:8" s="21" customFormat="1" ht="49.5" customHeight="1" x14ac:dyDescent="0.25">
      <c r="A32" s="115" t="s">
        <v>28</v>
      </c>
      <c r="B32" s="111"/>
      <c r="C32" s="112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1"/>
      <c r="C33" s="112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1"/>
      <c r="C34" s="112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39">
        <f>(K32+K21+K18+K13+K5+K3)/(1-N32-N21-N18-N13-N5-N3)</f>
        <v>0</v>
      </c>
      <c r="F40" s="139"/>
      <c r="G40" s="140" t="s">
        <v>94</v>
      </c>
      <c r="H40" s="140"/>
      <c r="I40" s="140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7"/>
  <sheetViews>
    <sheetView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121</v>
      </c>
      <c r="B2" s="2"/>
      <c r="D2" s="2"/>
      <c r="F2" s="2"/>
      <c r="G2" s="4"/>
      <c r="H2" s="2" t="s">
        <v>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22.5" customHeight="1" x14ac:dyDescent="0.25">
      <c r="A7" s="137"/>
      <c r="B7" s="57" t="s">
        <v>48</v>
      </c>
      <c r="C7" s="103"/>
      <c r="D7" s="58"/>
      <c r="E7" s="58"/>
      <c r="F7" s="58"/>
      <c r="G7" s="58"/>
      <c r="H7" s="60" t="str">
        <f t="shared" si="0"/>
        <v>◄</v>
      </c>
      <c r="I7" s="69">
        <v>0.15</v>
      </c>
      <c r="J7" s="104" t="s">
        <v>122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103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103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105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103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39">
        <f>(K32+K21+K18+K13+K5+K3)/(1-N32-N21-N18-N13-N5-N3)</f>
        <v>0</v>
      </c>
      <c r="F40" s="139"/>
      <c r="G40" s="140" t="s">
        <v>94</v>
      </c>
      <c r="H40" s="140"/>
      <c r="I40" s="140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7"/>
  <sheetViews>
    <sheetView topLeftCell="A27"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123</v>
      </c>
      <c r="B2" s="2"/>
      <c r="D2" s="2"/>
      <c r="F2" s="2"/>
      <c r="G2" s="4"/>
      <c r="H2" s="2" t="s">
        <v>103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 t="s">
        <v>105</v>
      </c>
      <c r="C29" s="118"/>
      <c r="D29" s="113"/>
      <c r="E29" s="114">
        <v>0</v>
      </c>
      <c r="F29" s="108"/>
      <c r="G29" s="109"/>
      <c r="H29" s="36" t="s">
        <v>107</v>
      </c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55.5" customHeight="1" x14ac:dyDescent="0.25">
      <c r="A32" s="115" t="s">
        <v>28</v>
      </c>
      <c r="B32" s="117" t="s">
        <v>105</v>
      </c>
      <c r="C32" s="118"/>
      <c r="D32" s="113"/>
      <c r="E32" s="114">
        <v>0</v>
      </c>
      <c r="F32" s="108"/>
      <c r="G32" s="109"/>
      <c r="H32" s="36" t="s">
        <v>107</v>
      </c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26.25" customHeight="1" x14ac:dyDescent="0.25">
      <c r="A7" s="137"/>
      <c r="B7" s="57" t="s">
        <v>48</v>
      </c>
      <c r="C7" s="103"/>
      <c r="D7" s="58"/>
      <c r="E7" s="58"/>
      <c r="F7" s="58"/>
      <c r="G7" s="58"/>
      <c r="H7" s="60" t="str">
        <f t="shared" si="0"/>
        <v>◄</v>
      </c>
      <c r="I7" s="69">
        <v>0.15</v>
      </c>
      <c r="J7" s="106" t="s">
        <v>124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105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39">
        <f>(K32+K21+K18+K13+K5+K3)/(1-N32-N21-N18-N13-N5-N3)</f>
        <v>0</v>
      </c>
      <c r="F40" s="139"/>
      <c r="G40" s="140" t="s">
        <v>94</v>
      </c>
      <c r="H40" s="140"/>
      <c r="I40" s="140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7"/>
  <sheetViews>
    <sheetView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125</v>
      </c>
      <c r="B2" s="2"/>
      <c r="D2" s="2"/>
      <c r="F2" s="2"/>
      <c r="G2" s="4"/>
      <c r="H2" s="2" t="s">
        <v>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/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7"/>
  <sheetViews>
    <sheetView zoomScale="110" zoomScaleNormal="110" workbookViewId="0">
      <selection activeCell="A2" sqref="A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126</v>
      </c>
      <c r="B2" s="2"/>
      <c r="D2" s="2"/>
      <c r="F2" s="2"/>
      <c r="G2" s="4"/>
      <c r="H2" t="s">
        <v>111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1"/>
  <sheetViews>
    <sheetView zoomScale="110" zoomScaleNormal="110" workbookViewId="0">
      <selection activeCell="A2" sqref="A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/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7"/>
  <sheetViews>
    <sheetView tabSelected="1" zoomScale="80" zoomScaleNormal="80" workbookViewId="0">
      <selection activeCell="H33" sqref="H33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127</v>
      </c>
      <c r="B2" s="2"/>
      <c r="D2" s="2"/>
      <c r="F2" s="2"/>
      <c r="G2" s="4"/>
      <c r="H2" t="s">
        <v>111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2.8571428571428568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 t="s">
        <v>128</v>
      </c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 t="s">
        <v>113</v>
      </c>
      <c r="E29" s="114">
        <v>1.5</v>
      </c>
      <c r="F29" s="108"/>
      <c r="G29" s="109"/>
      <c r="H29" s="36" t="s">
        <v>129</v>
      </c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 t="s">
        <v>113</v>
      </c>
      <c r="C32" s="118"/>
      <c r="D32" s="113"/>
      <c r="E32" s="114">
        <v>2.5</v>
      </c>
      <c r="F32" s="108"/>
      <c r="G32" s="109"/>
      <c r="H32" s="36" t="s">
        <v>130</v>
      </c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 t="s">
        <v>131</v>
      </c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zoomScale="110" zoomScaleNormal="110" workbookViewId="0">
      <selection activeCell="A47" sqref="A47"/>
    </sheetView>
  </sheetViews>
  <sheetFormatPr baseColWidth="10" defaultColWidth="42" defaultRowHeight="15" x14ac:dyDescent="0.25"/>
  <cols>
    <col min="1" max="1" width="44" style="39" customWidth="1"/>
    <col min="2" max="2" width="66.42578125" style="40" customWidth="1"/>
    <col min="3" max="3" width="9.5703125" customWidth="1"/>
    <col min="4" max="7" width="5.140625" customWidth="1"/>
    <col min="8" max="8" width="5.85546875" customWidth="1"/>
    <col min="9" max="9" width="8.140625" customWidth="1"/>
    <col min="10" max="10" width="26.5703125" customWidth="1"/>
    <col min="11" max="11" width="13.7109375" customWidth="1"/>
    <col min="12" max="13" width="41.7109375" style="41" customWidth="1"/>
    <col min="16" max="16" width="41.710937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39">
        <f>(K32+K21+K18+K13+K5+K3)/(1-N32-N21-N18-N13-N5-N3)</f>
        <v>0</v>
      </c>
      <c r="F40" s="139"/>
      <c r="G40" s="140" t="s">
        <v>94</v>
      </c>
      <c r="H40" s="140"/>
      <c r="I40" s="140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  <c r="K43" t="s">
        <v>98</v>
      </c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1"/>
  <sheetViews>
    <sheetView zoomScale="90" zoomScaleNormal="90" workbookViewId="0">
      <selection activeCell="C16" sqref="C16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0.1</v>
      </c>
      <c r="P3" s="51"/>
    </row>
    <row r="4" spans="1:16" ht="29.25" customHeight="1" x14ac:dyDescent="0.25">
      <c r="A4" s="56" t="s">
        <v>41</v>
      </c>
      <c r="B4" s="57" t="s">
        <v>42</v>
      </c>
      <c r="C4" s="58" t="s">
        <v>105</v>
      </c>
      <c r="D4" s="59"/>
      <c r="E4" s="59"/>
      <c r="F4" s="59"/>
      <c r="G4" s="59"/>
      <c r="H4" s="60" t="str">
        <f>(IF(L4="","◄",""))</f>
        <v/>
      </c>
      <c r="I4" s="61">
        <v>1</v>
      </c>
      <c r="J4" s="145"/>
      <c r="K4" s="62">
        <f>(IF(E4&lt;&gt;"",1/3,0)+IF(F4&lt;&gt;"",2/3,0)+IF(G4&lt;&gt;"",1,0))*N4*I$3*20</f>
        <v>0</v>
      </c>
      <c r="L4" s="41">
        <f>IF(C4="",IF(COUNTBLANK(D4:G4)=3,1,""),1)</f>
        <v>1</v>
      </c>
      <c r="M4" s="41">
        <f>IF(C4="",I4,0)</f>
        <v>0</v>
      </c>
      <c r="N4" s="63">
        <f>M4</f>
        <v>0</v>
      </c>
      <c r="P4" s="41" t="str">
        <f>IF(C4="",IF(D4&lt;&gt;"",0.02,(K4/(N4*I$3*20))),"")</f>
        <v/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0.1</v>
      </c>
    </row>
    <row r="6" spans="1:16" ht="18.75" customHeight="1" x14ac:dyDescent="0.25">
      <c r="A6" s="156" t="s">
        <v>45</v>
      </c>
      <c r="B6" s="57" t="s">
        <v>46</v>
      </c>
      <c r="C6" s="58" t="s">
        <v>105</v>
      </c>
      <c r="D6" s="58"/>
      <c r="E6" s="58"/>
      <c r="F6" s="58"/>
      <c r="G6" s="58"/>
      <c r="H6" s="60" t="str">
        <f t="shared" ref="H6:H12" si="0">(IF(L6="","◄",""))</f>
        <v/>
      </c>
      <c r="I6" s="69">
        <v>0.15</v>
      </c>
      <c r="J6" t="s">
        <v>47</v>
      </c>
      <c r="K6" s="62" t="str">
        <f t="shared" ref="K6:K12" si="1">IF(C6="",(IF(E6&lt;&gt;"",1/3,0)+IF(F6&lt;&gt;"",2/3,0)+IF(G6&lt;&gt;"",1,0))*N6*I$5*20,"")</f>
        <v/>
      </c>
      <c r="L6" s="41">
        <f t="shared" ref="L6:L12" si="2">IF(C6="",IF(COUNTBLANK(D6:G6)=3,1,""),1)</f>
        <v>1</v>
      </c>
      <c r="M6" s="41">
        <f t="shared" ref="M6:M12" si="3">IF(C6="",I6,0)</f>
        <v>0</v>
      </c>
      <c r="N6" s="63">
        <f t="shared" ref="N6:N12" si="4">IF(M6=0,0,I6/SUM(M$6:M$12))</f>
        <v>0</v>
      </c>
      <c r="P6" s="41" t="str">
        <f t="shared" ref="P6:P12" si="5">IF(C6="",IF(D6&lt;&gt;"",0.02,(K6/(N6*I$5*20))),"")</f>
        <v/>
      </c>
    </row>
    <row r="7" spans="1:16" ht="18.75" customHeight="1" x14ac:dyDescent="0.25">
      <c r="A7" s="157"/>
      <c r="B7" s="57" t="s">
        <v>48</v>
      </c>
      <c r="C7" s="58" t="s">
        <v>105</v>
      </c>
      <c r="D7" s="58"/>
      <c r="E7" s="58"/>
      <c r="F7" s="58"/>
      <c r="G7" s="58"/>
      <c r="H7" s="60" t="str">
        <f t="shared" si="0"/>
        <v/>
      </c>
      <c r="I7" s="69">
        <v>0.15</v>
      </c>
      <c r="K7" s="62" t="str">
        <f t="shared" si="1"/>
        <v/>
      </c>
      <c r="L7" s="41">
        <f t="shared" si="2"/>
        <v>1</v>
      </c>
      <c r="M7" s="41">
        <f t="shared" si="3"/>
        <v>0</v>
      </c>
      <c r="N7" s="63">
        <f t="shared" si="4"/>
        <v>0</v>
      </c>
      <c r="P7" s="41" t="str">
        <f t="shared" si="5"/>
        <v/>
      </c>
    </row>
    <row r="8" spans="1:16" ht="18.75" customHeight="1" x14ac:dyDescent="0.25">
      <c r="A8" s="157"/>
      <c r="B8" s="57" t="s">
        <v>49</v>
      </c>
      <c r="C8" s="58" t="s">
        <v>105</v>
      </c>
      <c r="D8" s="58"/>
      <c r="E8" s="58"/>
      <c r="F8" s="58"/>
      <c r="G8" s="58"/>
      <c r="H8" s="60" t="str">
        <f t="shared" si="0"/>
        <v/>
      </c>
      <c r="I8" s="69">
        <v>0.15</v>
      </c>
      <c r="K8" s="62" t="str">
        <f t="shared" si="1"/>
        <v/>
      </c>
      <c r="L8" s="41">
        <f t="shared" si="2"/>
        <v>1</v>
      </c>
      <c r="M8" s="41">
        <f t="shared" si="3"/>
        <v>0</v>
      </c>
      <c r="N8" s="63">
        <f t="shared" si="4"/>
        <v>0</v>
      </c>
      <c r="P8" s="41" t="str">
        <f t="shared" si="5"/>
        <v/>
      </c>
    </row>
    <row r="9" spans="1:16" ht="18.75" customHeight="1" x14ac:dyDescent="0.25">
      <c r="A9" s="158"/>
      <c r="B9" s="57" t="s">
        <v>50</v>
      </c>
      <c r="C9" s="58" t="s">
        <v>105</v>
      </c>
      <c r="D9" s="58"/>
      <c r="E9" s="58"/>
      <c r="F9" s="58"/>
      <c r="G9" s="58"/>
      <c r="H9" s="60" t="str">
        <f t="shared" si="0"/>
        <v/>
      </c>
      <c r="I9" s="69">
        <v>0.15</v>
      </c>
      <c r="K9" s="62" t="str">
        <f t="shared" si="1"/>
        <v/>
      </c>
      <c r="L9" s="41">
        <f t="shared" si="2"/>
        <v>1</v>
      </c>
      <c r="M9" s="41">
        <f t="shared" si="3"/>
        <v>0</v>
      </c>
      <c r="N9" s="63">
        <f t="shared" si="4"/>
        <v>0</v>
      </c>
      <c r="P9" s="41" t="str">
        <f t="shared" si="5"/>
        <v/>
      </c>
    </row>
    <row r="10" spans="1:16" ht="21.75" customHeight="1" x14ac:dyDescent="0.25">
      <c r="A10" s="70" t="s">
        <v>51</v>
      </c>
      <c r="B10" s="57" t="s">
        <v>52</v>
      </c>
      <c r="C10" s="58" t="s">
        <v>105</v>
      </c>
      <c r="D10" s="58"/>
      <c r="E10" s="58"/>
      <c r="F10" s="58"/>
      <c r="G10" s="58"/>
      <c r="H10" s="60" t="str">
        <f t="shared" si="0"/>
        <v/>
      </c>
      <c r="I10" s="69">
        <v>0.15</v>
      </c>
      <c r="K10" s="62" t="str">
        <f t="shared" si="1"/>
        <v/>
      </c>
      <c r="L10" s="41">
        <f t="shared" si="2"/>
        <v>1</v>
      </c>
      <c r="M10" s="41">
        <f t="shared" si="3"/>
        <v>0</v>
      </c>
      <c r="N10" s="63">
        <f t="shared" si="4"/>
        <v>0</v>
      </c>
      <c r="P10" s="41" t="str">
        <f t="shared" si="5"/>
        <v/>
      </c>
    </row>
    <row r="11" spans="1:16" ht="21.75" customHeight="1" x14ac:dyDescent="0.25">
      <c r="A11" s="70" t="s">
        <v>53</v>
      </c>
      <c r="B11" s="57" t="s">
        <v>54</v>
      </c>
      <c r="C11" s="58" t="s">
        <v>105</v>
      </c>
      <c r="D11" s="58"/>
      <c r="E11" s="58"/>
      <c r="F11" s="58"/>
      <c r="G11" s="58"/>
      <c r="H11" s="60" t="str">
        <f t="shared" si="0"/>
        <v/>
      </c>
      <c r="I11" s="69">
        <v>0.1</v>
      </c>
      <c r="K11" s="62" t="str">
        <f t="shared" si="1"/>
        <v/>
      </c>
      <c r="L11" s="41">
        <f t="shared" si="2"/>
        <v>1</v>
      </c>
      <c r="M11" s="41">
        <f t="shared" si="3"/>
        <v>0</v>
      </c>
      <c r="N11" s="63">
        <f t="shared" si="4"/>
        <v>0</v>
      </c>
      <c r="P11" s="41" t="str">
        <f t="shared" si="5"/>
        <v/>
      </c>
    </row>
    <row r="12" spans="1:16" ht="30" customHeight="1" x14ac:dyDescent="0.25">
      <c r="A12" s="70" t="s">
        <v>55</v>
      </c>
      <c r="B12" s="57" t="s">
        <v>56</v>
      </c>
      <c r="C12" s="58" t="s">
        <v>105</v>
      </c>
      <c r="D12" s="58"/>
      <c r="E12" s="58"/>
      <c r="F12" s="58"/>
      <c r="G12" s="58"/>
      <c r="H12" s="60" t="str">
        <f t="shared" si="0"/>
        <v/>
      </c>
      <c r="I12" s="69">
        <v>0.15</v>
      </c>
      <c r="K12" s="62" t="str">
        <f t="shared" si="1"/>
        <v/>
      </c>
      <c r="L12" s="41">
        <f t="shared" si="2"/>
        <v>1</v>
      </c>
      <c r="M12" s="41">
        <f t="shared" si="3"/>
        <v>0</v>
      </c>
      <c r="N12" s="63">
        <f t="shared" si="4"/>
        <v>0</v>
      </c>
      <c r="P12" s="41" t="str">
        <f t="shared" si="5"/>
        <v/>
      </c>
    </row>
    <row r="13" spans="1:16" ht="19.5" customHeight="1" x14ac:dyDescent="0.25">
      <c r="A13" s="142"/>
      <c r="B13" s="154"/>
      <c r="C13" s="154"/>
      <c r="D13" s="154"/>
      <c r="E13" s="154"/>
      <c r="F13" s="154"/>
      <c r="G13" s="155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56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0.25</v>
      </c>
      <c r="P14" s="41">
        <f>IF(C14="",IF(D14&lt;&gt;"",0.02,(K14/(N14*I$13*20))),"")</f>
        <v>0</v>
      </c>
    </row>
    <row r="15" spans="1:16" ht="26.25" customHeight="1" x14ac:dyDescent="0.25">
      <c r="A15" s="15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0.25</v>
      </c>
      <c r="P15" s="41">
        <f>IF(C15="",IF(D15&lt;&gt;"",0.02,(K15/(N15*I$13*20))),"")</f>
        <v>0</v>
      </c>
    </row>
    <row r="16" spans="1:16" ht="26.25" customHeight="1" x14ac:dyDescent="0.25">
      <c r="A16" s="157"/>
      <c r="B16" s="71" t="s">
        <v>61</v>
      </c>
      <c r="C16" s="107" t="s">
        <v>132</v>
      </c>
      <c r="D16" s="58"/>
      <c r="E16" s="58"/>
      <c r="F16" s="58"/>
      <c r="G16" s="58"/>
      <c r="H16" s="60" t="str">
        <f>(IF(L16="","◄",""))</f>
        <v/>
      </c>
      <c r="I16" s="69">
        <v>0.2</v>
      </c>
      <c r="K16" s="62">
        <f>(IF(E16&lt;&gt;"",1/3,0)+IF(F16&lt;&gt;"",2/3,0)+IF(G16&lt;&gt;"",1,0))*N16*I$13*20</f>
        <v>0</v>
      </c>
      <c r="L16" s="41">
        <f>IF(C16="",IF(COUNTBLANK(D16:G16)=3,1,""),1)</f>
        <v>1</v>
      </c>
      <c r="M16" s="41">
        <f>IF(C16="",I16,0)</f>
        <v>0</v>
      </c>
      <c r="N16" s="63">
        <f>IF(M16=0,0,I16/SUM(M$14:M$17))</f>
        <v>0</v>
      </c>
      <c r="P16" s="41" t="str">
        <f>IF(C16="",IF(D16&lt;&gt;"",0.02,(K16/(N16*I$13*20))),"")</f>
        <v/>
      </c>
    </row>
    <row r="17" spans="1:16" ht="26.25" customHeight="1" x14ac:dyDescent="0.25">
      <c r="A17" s="158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0.5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0.21428571428571425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0.14285714285714285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 t="s">
        <v>113</v>
      </c>
      <c r="D24" s="58"/>
      <c r="E24" s="58"/>
      <c r="F24" s="58"/>
      <c r="G24" s="58"/>
      <c r="H24" s="60" t="str">
        <f t="shared" si="6"/>
        <v/>
      </c>
      <c r="I24" s="69">
        <v>0.1</v>
      </c>
      <c r="K24" s="62" t="str">
        <f>IF(C24="",(IF(E24&lt;&gt;"",1/3,0)+IF(F24&lt;&gt;"",2/3,0)+IF(G24&lt;&gt;"",1,0))*N24*I$21*20,"")</f>
        <v/>
      </c>
      <c r="L24" s="41">
        <f t="shared" si="7"/>
        <v>1</v>
      </c>
      <c r="M24" s="41">
        <f t="shared" si="8"/>
        <v>0</v>
      </c>
      <c r="N24" s="63">
        <f t="shared" si="9"/>
        <v>0</v>
      </c>
      <c r="P24" s="41" t="str">
        <f t="shared" si="10"/>
        <v/>
      </c>
    </row>
    <row r="25" spans="1:16" ht="26.25" customHeight="1" x14ac:dyDescent="0.25">
      <c r="A25" s="137"/>
      <c r="B25" s="74" t="s">
        <v>74</v>
      </c>
      <c r="C25" s="58" t="s">
        <v>113</v>
      </c>
      <c r="D25" s="58"/>
      <c r="E25" s="58"/>
      <c r="F25" s="58"/>
      <c r="G25" s="58"/>
      <c r="H25" s="60" t="str">
        <f t="shared" si="6"/>
        <v/>
      </c>
      <c r="I25" s="69">
        <v>0.1</v>
      </c>
      <c r="K25" s="62" t="str">
        <f>IF(C25="",(IF(E25&lt;&gt;"",1/3,0)+IF(F25&lt;&gt;"",2/3,0)+IF(G25&lt;&gt;"",1,0))*N25*I$21*20,"")</f>
        <v/>
      </c>
      <c r="L25" s="41">
        <f t="shared" si="7"/>
        <v>1</v>
      </c>
      <c r="M25" s="41">
        <f t="shared" si="8"/>
        <v>0</v>
      </c>
      <c r="N25" s="63">
        <f t="shared" si="9"/>
        <v>0</v>
      </c>
      <c r="P25" s="41" t="str">
        <f t="shared" si="10"/>
        <v/>
      </c>
    </row>
    <row r="26" spans="1:16" ht="26.25" customHeight="1" x14ac:dyDescent="0.25">
      <c r="A26" s="137"/>
      <c r="B26" s="74" t="s">
        <v>75</v>
      </c>
      <c r="C26" s="58" t="s">
        <v>113</v>
      </c>
      <c r="D26" s="58"/>
      <c r="E26" s="58"/>
      <c r="F26" s="58"/>
      <c r="G26" s="58"/>
      <c r="H26" s="60" t="str">
        <f t="shared" si="6"/>
        <v/>
      </c>
      <c r="I26" s="69">
        <v>0.1</v>
      </c>
      <c r="K26" s="62" t="str">
        <f>IF(C26="",(IF(E26&lt;&gt;"",1/3,0)+IF(F26&lt;&gt;"",2/3,0)+IF(G26&lt;&gt;"",1,0))*N26*I$21*20,"")</f>
        <v/>
      </c>
      <c r="L26" s="41">
        <f t="shared" si="7"/>
        <v>1</v>
      </c>
      <c r="M26" s="41">
        <f t="shared" si="8"/>
        <v>0</v>
      </c>
      <c r="N26" s="63">
        <f t="shared" si="9"/>
        <v>0</v>
      </c>
      <c r="P26" s="41" t="str">
        <f t="shared" si="10"/>
        <v/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0.14285714285714285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7.1428571428571425E-2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0.14285714285714285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7.1428571428571425E-2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0.21428571428571425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1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 t="s">
        <v>113</v>
      </c>
      <c r="D35" s="58"/>
      <c r="E35" s="58"/>
      <c r="F35" s="58"/>
      <c r="G35" s="58"/>
      <c r="H35" s="60" t="str">
        <f>(IF(L35="","◄",""))</f>
        <v/>
      </c>
      <c r="I35" s="69">
        <v>0.2</v>
      </c>
      <c r="K35" s="62" t="str">
        <f>IF(C35="",(IF(E35&lt;&gt;"",1/3,0)+IF(F35&lt;&gt;"",2/3,0)+IF(G35&lt;&gt;"",1,0))*N35*I$32*20,"")</f>
        <v/>
      </c>
      <c r="L35" s="41">
        <f>IF(C35="",IF(COUNTBLANK(D35:G35)=3,1,""),1)</f>
        <v>1</v>
      </c>
      <c r="M35" s="41">
        <f>IF(C35="",I35,0)</f>
        <v>0</v>
      </c>
      <c r="N35" s="63">
        <f>IF(M35=0,0,I35/SUM(M$33:M$38))</f>
        <v>0</v>
      </c>
      <c r="P35" s="41" t="str">
        <f>IF(C35="",IF(D35&lt;&gt;"",0.02,(K35/(N35*I$32*20))),"")</f>
        <v/>
      </c>
    </row>
    <row r="36" spans="1:16" ht="26.25" customHeight="1" x14ac:dyDescent="0.25">
      <c r="A36" s="137"/>
      <c r="B36" s="74" t="s">
        <v>87</v>
      </c>
      <c r="C36" s="58" t="s">
        <v>113</v>
      </c>
      <c r="D36" s="58"/>
      <c r="E36" s="58"/>
      <c r="F36" s="58"/>
      <c r="G36" s="58"/>
      <c r="H36" s="60" t="str">
        <f>(IF(L36="","◄",""))</f>
        <v/>
      </c>
      <c r="I36" s="69">
        <v>0.2</v>
      </c>
      <c r="K36" s="62" t="str">
        <f>IF(C36="",(IF(E36&lt;&gt;"",1/3,0)+IF(F36&lt;&gt;"",2/3,0)+IF(G36&lt;&gt;"",1,0))*N36*I$32*20,"")</f>
        <v/>
      </c>
      <c r="L36" s="41">
        <f>IF(C36="",IF(COUNTBLANK(D36:G36)=3,1,""),1)</f>
        <v>1</v>
      </c>
      <c r="M36" s="41">
        <f>IF(C36="",I36,0)</f>
        <v>0</v>
      </c>
      <c r="N36" s="63">
        <f>IF(M36=0,0,I36/SUM(M$33:M$38))</f>
        <v>0</v>
      </c>
      <c r="P36" s="41" t="str">
        <f>IF(C36="",IF(D36&lt;&gt;"",0.02,(K36/(N36*I$32*20))),"")</f>
        <v/>
      </c>
    </row>
    <row r="37" spans="1:16" ht="26.25" customHeight="1" x14ac:dyDescent="0.25">
      <c r="A37" s="137"/>
      <c r="B37" s="74" t="s">
        <v>88</v>
      </c>
      <c r="C37" s="58" t="s">
        <v>113</v>
      </c>
      <c r="D37" s="58"/>
      <c r="E37" s="58"/>
      <c r="F37" s="58"/>
      <c r="G37" s="58"/>
      <c r="H37" s="60" t="str">
        <f>(IF(L37="","◄",""))</f>
        <v/>
      </c>
      <c r="I37" s="69">
        <v>0.2</v>
      </c>
      <c r="K37" s="62" t="str">
        <f>IF(C37="",(IF(E37&lt;&gt;"",1/3,0)+IF(F37&lt;&gt;"",2/3,0)+IF(G37&lt;&gt;"",1,0))*N37*I$32*20,"")</f>
        <v/>
      </c>
      <c r="L37" s="41">
        <f>IF(C37="",IF(COUNTBLANK(D37:G37)=3,1,""),1)</f>
        <v>1</v>
      </c>
      <c r="M37" s="41">
        <f>IF(C37="",I37,0)</f>
        <v>0</v>
      </c>
      <c r="N37" s="63">
        <f>IF(M37=0,0,I37/SUM(M$33:M$38))</f>
        <v>0</v>
      </c>
      <c r="P37" s="41" t="str">
        <f>IF(C37="",IF(D37&lt;&gt;"",0.02,(K37/(N37*I$32*20))),"")</f>
        <v/>
      </c>
    </row>
    <row r="38" spans="1:16" ht="26.25" customHeight="1" x14ac:dyDescent="0.25">
      <c r="A38" s="70" t="s">
        <v>89</v>
      </c>
      <c r="B38" s="74" t="s">
        <v>90</v>
      </c>
      <c r="C38" s="58" t="s">
        <v>113</v>
      </c>
      <c r="D38" s="58"/>
      <c r="E38" s="58"/>
      <c r="F38" s="58"/>
      <c r="G38" s="58"/>
      <c r="H38" s="60" t="str">
        <f>(IF(L38="","◄",""))</f>
        <v/>
      </c>
      <c r="I38" s="69">
        <v>0.2</v>
      </c>
      <c r="K38" s="62" t="str">
        <f>IF(C38="",(IF(E38&lt;&gt;"",1/3,0)+IF(F38&lt;&gt;"",2/3,0)+IF(G38&lt;&gt;"",1,0))*N38*I$32*20,"")</f>
        <v/>
      </c>
      <c r="L38" s="41">
        <f>IF(C38="",IF(COUNTBLANK(D38:G38)=3,1,""),1)</f>
        <v>1</v>
      </c>
      <c r="M38" s="41">
        <f>IF(C38="",I38,0)</f>
        <v>0</v>
      </c>
      <c r="N38" s="63">
        <f>IF(M38=0,0,I38/SUM(M$33:M$38))</f>
        <v>0</v>
      </c>
      <c r="P38" s="41" t="str">
        <f>IF(C38="",IF(D38&lt;&gt;"",0.02,(K38/(N38*I$32*20))),"")</f>
        <v/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0.57000000000000006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53"/>
      <c r="B44" s="153"/>
      <c r="C44" s="153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7"/>
  <sheetViews>
    <sheetView zoomScale="110" zoomScaleNormal="110" workbookViewId="0">
      <selection activeCell="A2" sqref="A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133</v>
      </c>
      <c r="B2" s="2"/>
      <c r="D2" s="2"/>
      <c r="F2" s="2"/>
      <c r="G2" s="4"/>
      <c r="H2" t="s">
        <v>111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(F17+F29+F32+F35)/21*20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1"/>
  <sheetViews>
    <sheetView zoomScale="110" zoomScaleNormal="110" workbookViewId="0">
      <selection activeCell="A2" sqref="A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37"/>
  <sheetViews>
    <sheetView topLeftCell="A28" zoomScale="110" zoomScaleNormal="110" workbookViewId="0">
      <selection activeCell="A2" sqref="A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134</v>
      </c>
      <c r="B2" s="2"/>
      <c r="D2" s="2"/>
      <c r="F2" s="2"/>
      <c r="G2" s="4"/>
      <c r="H2" s="2" t="s">
        <v>103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5.3571428571428568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(F17+F29+F32+F35)/21*20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 t="s">
        <v>105</v>
      </c>
      <c r="E29" s="114">
        <v>1.5</v>
      </c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 t="s">
        <v>105</v>
      </c>
      <c r="E32" s="114">
        <v>6</v>
      </c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1"/>
  <sheetViews>
    <sheetView zoomScale="110" zoomScaleNormal="110" workbookViewId="0">
      <selection activeCell="A2" sqref="A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53"/>
      <c r="B44" s="153"/>
      <c r="C44" s="153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scale="54" orientation="portrait" horizontalDpi="300" verticalDpi="300"/>
  <colBreaks count="1" manualBreakCount="1">
    <brk id="9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37"/>
  <sheetViews>
    <sheetView zoomScale="110" zoomScaleNormal="110" workbookViewId="0">
      <selection activeCell="A2" sqref="A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135</v>
      </c>
      <c r="B2" s="2"/>
      <c r="D2" s="2"/>
      <c r="F2" s="2"/>
      <c r="G2" s="4"/>
      <c r="H2" t="s">
        <v>111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53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1"/>
  <sheetViews>
    <sheetView zoomScale="110" zoomScaleNormal="110" workbookViewId="0">
      <selection activeCell="H33" sqref="H33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37"/>
  <sheetViews>
    <sheetView topLeftCell="A28" zoomScale="110" zoomScaleNormal="110" workbookViewId="0">
      <selection activeCell="H33" sqref="H33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136</v>
      </c>
      <c r="B2" s="2"/>
      <c r="D2" s="2"/>
      <c r="F2" s="2"/>
      <c r="G2" s="4"/>
      <c r="H2" s="2" t="s">
        <v>103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5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(F17+F29+F32+F35)/21*20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 t="s">
        <v>105</v>
      </c>
      <c r="E29" s="114">
        <v>1.5</v>
      </c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 t="s">
        <v>105</v>
      </c>
      <c r="D32" s="113"/>
      <c r="E32" s="114">
        <v>5.5</v>
      </c>
      <c r="F32" s="108"/>
      <c r="G32" s="109"/>
      <c r="H32" s="36" t="s">
        <v>137</v>
      </c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1"/>
  <sheetViews>
    <sheetView zoomScale="110" zoomScaleNormal="110" workbookViewId="0">
      <selection activeCell="H33" sqref="H33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53"/>
      <c r="B44" s="153"/>
      <c r="C44" s="153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scale="54" orientation="portrait" horizontalDpi="300" verticalDpi="300"/>
  <colBreaks count="1" manualBreakCount="1">
    <brk id="9" max="1048575" man="1"/>
  </colBreak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37"/>
  <sheetViews>
    <sheetView zoomScale="110" zoomScaleNormal="110" workbookViewId="0">
      <selection activeCell="H33" sqref="H33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138</v>
      </c>
      <c r="B2" s="2"/>
      <c r="D2" s="2"/>
      <c r="F2" s="2"/>
      <c r="G2" s="4"/>
      <c r="H2" t="s">
        <v>111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53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8"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8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102</v>
      </c>
      <c r="B2" s="2"/>
      <c r="D2" s="2"/>
      <c r="F2" s="2"/>
      <c r="G2" s="4"/>
      <c r="H2" s="2" t="s">
        <v>103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101">
        <f>(E11+E14+E23+E26+E29+E32)/28*20</f>
        <v>0.3571428571428571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 t="s">
        <v>105</v>
      </c>
      <c r="C29" s="118"/>
      <c r="D29" s="113"/>
      <c r="E29" s="114">
        <v>0.5</v>
      </c>
      <c r="F29" s="108"/>
      <c r="G29" s="109"/>
      <c r="H29" s="36" t="s">
        <v>106</v>
      </c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 t="s">
        <v>105</v>
      </c>
      <c r="C32" s="118"/>
      <c r="D32" s="113"/>
      <c r="E32" s="114">
        <v>0</v>
      </c>
      <c r="F32" s="108"/>
      <c r="G32" s="109"/>
      <c r="H32" s="36" t="s">
        <v>107</v>
      </c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1"/>
  <sheetViews>
    <sheetView topLeftCell="A15" zoomScale="110" zoomScaleNormal="110" workbookViewId="0">
      <selection activeCell="H33" sqref="H33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>
        <v>0</v>
      </c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 t="s">
        <v>139</v>
      </c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51">
        <f>(K32+K21+K18+K13+K5+K3)/(1-N32-N21-N18-N13-N5-N3)</f>
        <v>0</v>
      </c>
      <c r="F40" s="151"/>
      <c r="G40" s="152" t="s">
        <v>94</v>
      </c>
      <c r="H40" s="152"/>
      <c r="I40" s="152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 t="s">
        <v>108</v>
      </c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4.285156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109</v>
      </c>
      <c r="B2" s="2"/>
      <c r="D2" s="2"/>
      <c r="F2" s="2"/>
      <c r="G2" s="4"/>
      <c r="H2" s="2" t="s">
        <v>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(E11+E14+F17+E23+E26+F29+F32+F35)/40*20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</v>
      </c>
      <c r="P3" s="51"/>
    </row>
    <row r="4" spans="1:16" ht="29.25" customHeight="1" x14ac:dyDescent="0.25">
      <c r="A4" s="56" t="s">
        <v>41</v>
      </c>
      <c r="B4" s="57" t="s">
        <v>42</v>
      </c>
      <c r="C4" s="58"/>
      <c r="D4" s="59"/>
      <c r="E4" s="59"/>
      <c r="F4" s="59"/>
      <c r="G4" s="59"/>
      <c r="H4" s="60" t="str">
        <f>(IF(L4="","◄",""))</f>
        <v>◄</v>
      </c>
      <c r="I4" s="61">
        <v>1</v>
      </c>
      <c r="J4" s="145"/>
      <c r="K4" s="62">
        <f>(IF(E4&lt;&gt;"",1/3,0)+IF(F4&lt;&gt;"",2/3,0)+IF(G4&lt;&gt;"",1,0))*N4*I$3*20</f>
        <v>0</v>
      </c>
      <c r="L4" s="41" t="str">
        <f>IF(C4="",IF(COUNTBLANK(D4:G4)=3,1,""),1)</f>
        <v/>
      </c>
      <c r="M4" s="41">
        <f>IF(C4="",I4,0)</f>
        <v>1</v>
      </c>
      <c r="N4" s="63">
        <f>M4</f>
        <v>1</v>
      </c>
      <c r="P4" s="41">
        <f>IF(C4="",IF(D4&lt;&gt;"",0.02,(K4/(N4*I$3*20))),"")</f>
        <v>0</v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</v>
      </c>
    </row>
    <row r="6" spans="1:16" ht="18.75" customHeight="1" x14ac:dyDescent="0.25">
      <c r="A6" s="137" t="s">
        <v>45</v>
      </c>
      <c r="B6" s="57" t="s">
        <v>46</v>
      </c>
      <c r="C6" s="58"/>
      <c r="D6" s="58"/>
      <c r="E6" s="58"/>
      <c r="F6" s="58"/>
      <c r="G6" s="58"/>
      <c r="H6" s="60" t="str">
        <f t="shared" ref="H6:H12" si="0">(IF(L6="","◄",""))</f>
        <v>◄</v>
      </c>
      <c r="I6" s="69">
        <v>0.15</v>
      </c>
      <c r="J6" t="s">
        <v>47</v>
      </c>
      <c r="K6" s="62">
        <f t="shared" ref="K6:K12" si="1">IF(C6="",(IF(E6&lt;&gt;"",1/3,0)+IF(F6&lt;&gt;"",2/3,0)+IF(G6&lt;&gt;"",1,0))*N6*I$5*20,"")</f>
        <v>0</v>
      </c>
      <c r="L6" s="41" t="str">
        <f t="shared" ref="L6:L12" si="2">IF(C6="",IF(COUNTBLANK(D6:G6)=3,1,""),1)</f>
        <v/>
      </c>
      <c r="M6" s="41">
        <f t="shared" ref="M6:M12" si="3">IF(C6="",I6,0)</f>
        <v>0.15</v>
      </c>
      <c r="N6" s="63">
        <f t="shared" ref="N6:N12" si="4">IF(M6=0,0,I6/SUM(M$6:M$12))</f>
        <v>0.15</v>
      </c>
      <c r="P6" s="41">
        <f t="shared" ref="P6:P12" si="5">IF(C6="",IF(D6&lt;&gt;"",0.02,(K6/(N6*I$5*20))),"")</f>
        <v>0</v>
      </c>
    </row>
    <row r="7" spans="1:16" ht="18.75" customHeight="1" x14ac:dyDescent="0.25">
      <c r="A7" s="137"/>
      <c r="B7" s="57" t="s">
        <v>48</v>
      </c>
      <c r="C7" s="58"/>
      <c r="D7" s="58"/>
      <c r="E7" s="58"/>
      <c r="F7" s="58"/>
      <c r="G7" s="58"/>
      <c r="H7" s="60" t="str">
        <f t="shared" si="0"/>
        <v>◄</v>
      </c>
      <c r="I7" s="69">
        <v>0.15</v>
      </c>
      <c r="K7" s="62">
        <f t="shared" si="1"/>
        <v>0</v>
      </c>
      <c r="L7" s="41" t="str">
        <f t="shared" si="2"/>
        <v/>
      </c>
      <c r="M7" s="41">
        <f t="shared" si="3"/>
        <v>0.15</v>
      </c>
      <c r="N7" s="63">
        <f t="shared" si="4"/>
        <v>0.15</v>
      </c>
      <c r="P7" s="41">
        <f t="shared" si="5"/>
        <v>0</v>
      </c>
    </row>
    <row r="8" spans="1:16" ht="18.75" customHeight="1" x14ac:dyDescent="0.25">
      <c r="A8" s="137"/>
      <c r="B8" s="57" t="s">
        <v>49</v>
      </c>
      <c r="C8" s="58"/>
      <c r="D8" s="58"/>
      <c r="E8" s="58"/>
      <c r="F8" s="58"/>
      <c r="G8" s="58"/>
      <c r="H8" s="60" t="str">
        <f t="shared" si="0"/>
        <v>◄</v>
      </c>
      <c r="I8" s="69">
        <v>0.15</v>
      </c>
      <c r="K8" s="62">
        <f t="shared" si="1"/>
        <v>0</v>
      </c>
      <c r="L8" s="41" t="str">
        <f t="shared" si="2"/>
        <v/>
      </c>
      <c r="M8" s="41">
        <f t="shared" si="3"/>
        <v>0.15</v>
      </c>
      <c r="N8" s="63">
        <f t="shared" si="4"/>
        <v>0.15</v>
      </c>
      <c r="P8" s="41">
        <f t="shared" si="5"/>
        <v>0</v>
      </c>
    </row>
    <row r="9" spans="1:16" ht="18.75" customHeight="1" x14ac:dyDescent="0.25">
      <c r="A9" s="137"/>
      <c r="B9" s="57" t="s">
        <v>50</v>
      </c>
      <c r="C9" s="58"/>
      <c r="D9" s="58"/>
      <c r="E9" s="58"/>
      <c r="F9" s="58"/>
      <c r="G9" s="58"/>
      <c r="H9" s="60" t="str">
        <f t="shared" si="0"/>
        <v>◄</v>
      </c>
      <c r="I9" s="69">
        <v>0.15</v>
      </c>
      <c r="K9" s="62">
        <f t="shared" si="1"/>
        <v>0</v>
      </c>
      <c r="L9" s="41" t="str">
        <f t="shared" si="2"/>
        <v/>
      </c>
      <c r="M9" s="41">
        <f t="shared" si="3"/>
        <v>0.15</v>
      </c>
      <c r="N9" s="63">
        <f t="shared" si="4"/>
        <v>0.15</v>
      </c>
      <c r="P9" s="41">
        <f t="shared" si="5"/>
        <v>0</v>
      </c>
    </row>
    <row r="10" spans="1:16" ht="21.75" customHeight="1" x14ac:dyDescent="0.25">
      <c r="A10" s="70" t="s">
        <v>51</v>
      </c>
      <c r="B10" s="57" t="s">
        <v>52</v>
      </c>
      <c r="C10" s="58"/>
      <c r="D10" s="58"/>
      <c r="E10" s="58"/>
      <c r="F10" s="58"/>
      <c r="G10" s="58"/>
      <c r="H10" s="60" t="str">
        <f t="shared" si="0"/>
        <v>◄</v>
      </c>
      <c r="I10" s="69">
        <v>0.15</v>
      </c>
      <c r="K10" s="62">
        <f t="shared" si="1"/>
        <v>0</v>
      </c>
      <c r="L10" s="41" t="str">
        <f t="shared" si="2"/>
        <v/>
      </c>
      <c r="M10" s="41">
        <f t="shared" si="3"/>
        <v>0.15</v>
      </c>
      <c r="N10" s="63">
        <f t="shared" si="4"/>
        <v>0.15</v>
      </c>
      <c r="P10" s="41">
        <f t="shared" si="5"/>
        <v>0</v>
      </c>
    </row>
    <row r="11" spans="1:16" ht="21.75" customHeight="1" x14ac:dyDescent="0.25">
      <c r="A11" s="70" t="s">
        <v>53</v>
      </c>
      <c r="B11" s="57" t="s">
        <v>54</v>
      </c>
      <c r="C11" s="58"/>
      <c r="D11" s="58"/>
      <c r="E11" s="58"/>
      <c r="F11" s="58"/>
      <c r="G11" s="58"/>
      <c r="H11" s="60" t="str">
        <f t="shared" si="0"/>
        <v>◄</v>
      </c>
      <c r="I11" s="69">
        <v>0.1</v>
      </c>
      <c r="K11" s="62">
        <f t="shared" si="1"/>
        <v>0</v>
      </c>
      <c r="L11" s="41" t="str">
        <f t="shared" si="2"/>
        <v/>
      </c>
      <c r="M11" s="41">
        <f t="shared" si="3"/>
        <v>0.1</v>
      </c>
      <c r="N11" s="63">
        <f t="shared" si="4"/>
        <v>0.1</v>
      </c>
      <c r="P11" s="41">
        <f t="shared" si="5"/>
        <v>0</v>
      </c>
    </row>
    <row r="12" spans="1:16" ht="30" customHeight="1" x14ac:dyDescent="0.25">
      <c r="A12" s="70" t="s">
        <v>55</v>
      </c>
      <c r="B12" s="57" t="s">
        <v>56</v>
      </c>
      <c r="C12" s="58"/>
      <c r="D12" s="58"/>
      <c r="E12" s="58"/>
      <c r="F12" s="58"/>
      <c r="G12" s="58"/>
      <c r="H12" s="60" t="str">
        <f t="shared" si="0"/>
        <v>◄</v>
      </c>
      <c r="I12" s="69">
        <v>0.15</v>
      </c>
      <c r="K12" s="62">
        <f t="shared" si="1"/>
        <v>0</v>
      </c>
      <c r="L12" s="41" t="str">
        <f t="shared" si="2"/>
        <v/>
      </c>
      <c r="M12" s="41">
        <f t="shared" si="3"/>
        <v>0.15</v>
      </c>
      <c r="N12" s="63">
        <f t="shared" si="4"/>
        <v>0.15</v>
      </c>
      <c r="P12" s="41">
        <f t="shared" si="5"/>
        <v>0</v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72"/>
      <c r="D16" s="58"/>
      <c r="E16" s="58"/>
      <c r="F16" s="58"/>
      <c r="G16" s="58"/>
      <c r="H16" s="60" t="str">
        <f>(IF(L16="","◄",""))</f>
        <v>◄</v>
      </c>
      <c r="I16" s="69">
        <v>0.2</v>
      </c>
      <c r="K16" s="62">
        <f>(IF(E16&lt;&gt;"",1/3,0)+IF(F16&lt;&gt;"",2/3,0)+IF(G16&lt;&gt;"",1,0))*N16*I$13*20</f>
        <v>0</v>
      </c>
      <c r="L16" s="41" t="str">
        <f>IF(C16="",IF(COUNTBLANK(D16:G16)=3,1,""),1)</f>
        <v/>
      </c>
      <c r="M16" s="41">
        <f>IF(C16="",I16,0)</f>
        <v>0.2</v>
      </c>
      <c r="N16" s="63">
        <f>IF(M16=0,0,I16/SUM(M$14:M$17))</f>
        <v>0.2</v>
      </c>
      <c r="P16" s="41">
        <f>IF(C16="",IF(D16&lt;&gt;"",0.02,(K16/(N16*I$13*20))),"")</f>
        <v>0</v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0.4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72"/>
      <c r="D22" s="58"/>
      <c r="E22" s="58"/>
      <c r="F22" s="58"/>
      <c r="G22" s="58"/>
      <c r="H22" s="60" t="str">
        <f t="shared" ref="H22:H31" si="6">(IF(L22="","◄",""))</f>
        <v>◄</v>
      </c>
      <c r="I22" s="69">
        <v>0.15</v>
      </c>
      <c r="K22" s="62">
        <f>(IF(E22&lt;&gt;"",1/3,0)+IF(F22&lt;&gt;"",2/3,0)+IF(G22&lt;&gt;"",1,0))*N22*I$21*20</f>
        <v>0</v>
      </c>
      <c r="L22" s="41" t="str">
        <f t="shared" ref="L22:L31" si="7">IF(C22="",IF(COUNTBLANK(D22:G22)=3,1,""),1)</f>
        <v/>
      </c>
      <c r="M22" s="41">
        <f t="shared" ref="M22:M31" si="8">IF(C22="",I22,0)</f>
        <v>0.15</v>
      </c>
      <c r="N22" s="63">
        <f t="shared" ref="N22:N31" si="9">IF(M22=0,0,I22/SUM(M$22:M$31))</f>
        <v>0.15</v>
      </c>
      <c r="P22" s="41">
        <f t="shared" ref="P22:P31" si="10">IF(C22="",IF(D22&lt;&gt;"",0.02,(K22/(N22*I$21*20))),"")</f>
        <v>0</v>
      </c>
    </row>
    <row r="23" spans="1:16" ht="26.25" customHeight="1" x14ac:dyDescent="0.25">
      <c r="A23" s="137"/>
      <c r="B23" s="71" t="s">
        <v>71</v>
      </c>
      <c r="C23" s="72"/>
      <c r="D23" s="58"/>
      <c r="E23" s="58"/>
      <c r="F23" s="58"/>
      <c r="G23" s="58"/>
      <c r="H23" s="60" t="str">
        <f t="shared" si="6"/>
        <v>◄</v>
      </c>
      <c r="I23" s="69">
        <v>0.1</v>
      </c>
      <c r="K23" s="62">
        <f>(IF(E23&lt;&gt;"",1/3,0)+IF(F23&lt;&gt;"",2/3,0)+IF(G23&lt;&gt;"",1,0))*N23*I$21*20</f>
        <v>0</v>
      </c>
      <c r="L23" s="41" t="str">
        <f t="shared" si="7"/>
        <v/>
      </c>
      <c r="M23" s="41">
        <f t="shared" si="8"/>
        <v>0.1</v>
      </c>
      <c r="N23" s="63">
        <f t="shared" si="9"/>
        <v>0.1</v>
      </c>
      <c r="P23" s="41">
        <f t="shared" si="10"/>
        <v>0</v>
      </c>
    </row>
    <row r="24" spans="1:16" ht="26.25" customHeight="1" x14ac:dyDescent="0.25">
      <c r="A24" s="137" t="s">
        <v>72</v>
      </c>
      <c r="B24" s="74" t="s">
        <v>73</v>
      </c>
      <c r="C24" s="58"/>
      <c r="D24" s="58"/>
      <c r="E24" s="58"/>
      <c r="F24" s="58"/>
      <c r="G24" s="58"/>
      <c r="H24" s="60" t="str">
        <f t="shared" si="6"/>
        <v>◄</v>
      </c>
      <c r="I24" s="69">
        <v>0.1</v>
      </c>
      <c r="K24" s="62">
        <f>IF(C24="",(IF(E24&lt;&gt;"",1/3,0)+IF(F24&lt;&gt;"",2/3,0)+IF(G24&lt;&gt;"",1,0))*N24*I$21*20,"")</f>
        <v>0</v>
      </c>
      <c r="L24" s="41" t="str">
        <f t="shared" si="7"/>
        <v/>
      </c>
      <c r="M24" s="41">
        <f t="shared" si="8"/>
        <v>0.1</v>
      </c>
      <c r="N24" s="63">
        <f t="shared" si="9"/>
        <v>0.1</v>
      </c>
      <c r="P24" s="41">
        <f t="shared" si="10"/>
        <v>0</v>
      </c>
    </row>
    <row r="25" spans="1:16" ht="26.25" customHeight="1" x14ac:dyDescent="0.25">
      <c r="A25" s="137"/>
      <c r="B25" s="74" t="s">
        <v>74</v>
      </c>
      <c r="C25" s="58"/>
      <c r="D25" s="58"/>
      <c r="E25" s="58"/>
      <c r="F25" s="58"/>
      <c r="G25" s="58"/>
      <c r="H25" s="60" t="str">
        <f t="shared" si="6"/>
        <v>◄</v>
      </c>
      <c r="I25" s="69">
        <v>0.1</v>
      </c>
      <c r="K25" s="62">
        <f>IF(C25="",(IF(E25&lt;&gt;"",1/3,0)+IF(F25&lt;&gt;"",2/3,0)+IF(G25&lt;&gt;"",1,0))*N25*I$21*20,"")</f>
        <v>0</v>
      </c>
      <c r="L25" s="41" t="str">
        <f t="shared" si="7"/>
        <v/>
      </c>
      <c r="M25" s="41">
        <f t="shared" si="8"/>
        <v>0.1</v>
      </c>
      <c r="N25" s="63">
        <f t="shared" si="9"/>
        <v>0.1</v>
      </c>
      <c r="P25" s="41">
        <f t="shared" si="10"/>
        <v>0</v>
      </c>
    </row>
    <row r="26" spans="1:16" ht="26.25" customHeight="1" x14ac:dyDescent="0.25">
      <c r="A26" s="137"/>
      <c r="B26" s="74" t="s">
        <v>75</v>
      </c>
      <c r="C26" s="58"/>
      <c r="D26" s="58"/>
      <c r="E26" s="58"/>
      <c r="F26" s="58"/>
      <c r="G26" s="58"/>
      <c r="H26" s="60" t="str">
        <f t="shared" si="6"/>
        <v>◄</v>
      </c>
      <c r="I26" s="69">
        <v>0.1</v>
      </c>
      <c r="K26" s="62">
        <f>IF(C26="",(IF(E26&lt;&gt;"",1/3,0)+IF(F26&lt;&gt;"",2/3,0)+IF(G26&lt;&gt;"",1,0))*N26*I$21*20,"")</f>
        <v>0</v>
      </c>
      <c r="L26" s="41" t="str">
        <f t="shared" si="7"/>
        <v/>
      </c>
      <c r="M26" s="41">
        <f t="shared" si="8"/>
        <v>0.1</v>
      </c>
      <c r="N26" s="63">
        <f t="shared" si="9"/>
        <v>0.1</v>
      </c>
      <c r="P26" s="41">
        <f t="shared" si="10"/>
        <v>0</v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0.1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0.05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0.1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0.05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0.15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0.2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/>
      <c r="D35" s="58"/>
      <c r="E35" s="58"/>
      <c r="F35" s="58"/>
      <c r="G35" s="58"/>
      <c r="H35" s="60" t="str">
        <f>(IF(L35="","◄",""))</f>
        <v>◄</v>
      </c>
      <c r="I35" s="69">
        <v>0.2</v>
      </c>
      <c r="K35" s="62">
        <f>IF(C35="",(IF(E35&lt;&gt;"",1/3,0)+IF(F35&lt;&gt;"",2/3,0)+IF(G35&lt;&gt;"",1,0))*N35*I$32*20,"")</f>
        <v>0</v>
      </c>
      <c r="L35" s="41" t="str">
        <f>IF(C35="",IF(COUNTBLANK(D35:G35)=3,1,""),1)</f>
        <v/>
      </c>
      <c r="M35" s="41">
        <f>IF(C35="",I35,0)</f>
        <v>0.2</v>
      </c>
      <c r="N35" s="63">
        <f>IF(M35=0,0,I35/SUM(M$33:M$38))</f>
        <v>0.2</v>
      </c>
      <c r="P35" s="41">
        <f>IF(C35="",IF(D35&lt;&gt;"",0.02,(K35/(N35*I$32*20))),"")</f>
        <v>0</v>
      </c>
    </row>
    <row r="36" spans="1:16" ht="26.25" customHeight="1" x14ac:dyDescent="0.25">
      <c r="A36" s="137"/>
      <c r="B36" s="74" t="s">
        <v>87</v>
      </c>
      <c r="C36" s="58"/>
      <c r="D36" s="58"/>
      <c r="E36" s="58"/>
      <c r="F36" s="58"/>
      <c r="G36" s="58"/>
      <c r="H36" s="60" t="str">
        <f>(IF(L36="","◄",""))</f>
        <v>◄</v>
      </c>
      <c r="I36" s="69">
        <v>0.2</v>
      </c>
      <c r="K36" s="62">
        <f>IF(C36="",(IF(E36&lt;&gt;"",1/3,0)+IF(F36&lt;&gt;"",2/3,0)+IF(G36&lt;&gt;"",1,0))*N36*I$32*20,"")</f>
        <v>0</v>
      </c>
      <c r="L36" s="41" t="str">
        <f>IF(C36="",IF(COUNTBLANK(D36:G36)=3,1,""),1)</f>
        <v/>
      </c>
      <c r="M36" s="41">
        <f>IF(C36="",I36,0)</f>
        <v>0.2</v>
      </c>
      <c r="N36" s="63">
        <f>IF(M36=0,0,I36/SUM(M$33:M$38))</f>
        <v>0.2</v>
      </c>
      <c r="P36" s="41">
        <f>IF(C36="",IF(D36&lt;&gt;"",0.02,(K36/(N36*I$32*20))),"")</f>
        <v>0</v>
      </c>
    </row>
    <row r="37" spans="1:16" ht="26.25" customHeight="1" x14ac:dyDescent="0.25">
      <c r="A37" s="137"/>
      <c r="B37" s="74" t="s">
        <v>88</v>
      </c>
      <c r="C37" s="58"/>
      <c r="D37" s="58"/>
      <c r="E37" s="58"/>
      <c r="F37" s="58"/>
      <c r="G37" s="58"/>
      <c r="H37" s="60" t="str">
        <f>(IF(L37="","◄",""))</f>
        <v>◄</v>
      </c>
      <c r="I37" s="69">
        <v>0.2</v>
      </c>
      <c r="K37" s="62">
        <f>IF(C37="",(IF(E37&lt;&gt;"",1/3,0)+IF(F37&lt;&gt;"",2/3,0)+IF(G37&lt;&gt;"",1,0))*N37*I$32*20,"")</f>
        <v>0</v>
      </c>
      <c r="L37" s="41" t="str">
        <f>IF(C37="",IF(COUNTBLANK(D37:G37)=3,1,""),1)</f>
        <v/>
      </c>
      <c r="M37" s="41">
        <f>IF(C37="",I37,0)</f>
        <v>0.2</v>
      </c>
      <c r="N37" s="63">
        <f>IF(M37=0,0,I37/SUM(M$33:M$38))</f>
        <v>0.2</v>
      </c>
      <c r="P37" s="41">
        <f>IF(C37="",IF(D37&lt;&gt;"",0.02,(K37/(N37*I$32*20))),"")</f>
        <v>0</v>
      </c>
    </row>
    <row r="38" spans="1:16" ht="26.25" customHeight="1" x14ac:dyDescent="0.25">
      <c r="A38" s="70" t="s">
        <v>89</v>
      </c>
      <c r="B38" s="74" t="s">
        <v>90</v>
      </c>
      <c r="C38" s="58"/>
      <c r="D38" s="58"/>
      <c r="E38" s="58"/>
      <c r="F38" s="58"/>
      <c r="G38" s="58"/>
      <c r="H38" s="60" t="str">
        <f>(IF(L38="","◄",""))</f>
        <v>◄</v>
      </c>
      <c r="I38" s="69">
        <v>0.2</v>
      </c>
      <c r="K38" s="62">
        <f>IF(C38="",(IF(E38&lt;&gt;"",1/3,0)+IF(F38&lt;&gt;"",2/3,0)+IF(G38&lt;&gt;"",1,0))*N38*I$32*20,"")</f>
        <v>0</v>
      </c>
      <c r="L38" s="41" t="str">
        <f>IF(C38="",IF(COUNTBLANK(D38:G38)=3,1,""),1)</f>
        <v/>
      </c>
      <c r="M38" s="41">
        <f>IF(C38="",I38,0)</f>
        <v>0.2</v>
      </c>
      <c r="N38" s="63">
        <f>IF(M38=0,0,I38/SUM(M$33:M$38))</f>
        <v>0.2</v>
      </c>
      <c r="P38" s="41">
        <f>IF(C38="",IF(D38&lt;&gt;"",0.02,(K38/(N38*I$32*20))),"")</f>
        <v>0</v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0.99999999999999989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39">
        <f>(K32+K21+K18+K13+K5+K3)/(1-N32-N21-N18-N13-N5-N3)</f>
        <v>0</v>
      </c>
      <c r="F40" s="139"/>
      <c r="G40" s="140" t="s">
        <v>94</v>
      </c>
      <c r="H40" s="140"/>
      <c r="I40" s="140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110</v>
      </c>
      <c r="B2" s="2"/>
      <c r="D2" s="2"/>
      <c r="F2" s="2"/>
      <c r="G2" s="4"/>
      <c r="H2" t="s">
        <v>111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5.3571428571428568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(E11+E14+F17+E23+E26+F29+F32+F35)/40*20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 t="s">
        <v>112</v>
      </c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 t="s">
        <v>113</v>
      </c>
      <c r="E29" s="114">
        <v>1.5</v>
      </c>
      <c r="F29" s="108"/>
      <c r="G29" s="109"/>
      <c r="H29" s="36" t="s">
        <v>114</v>
      </c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 t="s">
        <v>113</v>
      </c>
      <c r="E32" s="114">
        <v>6</v>
      </c>
      <c r="F32" s="108"/>
      <c r="G32" s="109"/>
      <c r="H32" s="36" t="s">
        <v>115</v>
      </c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 t="s">
        <v>116</v>
      </c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1"/>
  <sheetViews>
    <sheetView zoomScale="110" zoomScaleNormal="110" workbookViewId="0">
      <selection activeCell="H32" sqref="H32"/>
    </sheetView>
  </sheetViews>
  <sheetFormatPr baseColWidth="10" defaultColWidth="13.140625" defaultRowHeight="15" x14ac:dyDescent="0.25"/>
  <cols>
    <col min="1" max="1" width="43.140625" style="39" customWidth="1"/>
    <col min="2" max="2" width="67.140625" style="40" customWidth="1"/>
    <col min="3" max="3" width="16.7109375" customWidth="1"/>
    <col min="4" max="8" width="5.140625" customWidth="1"/>
    <col min="9" max="9" width="8.85546875" customWidth="1"/>
    <col min="10" max="10" width="26.5703125" customWidth="1"/>
    <col min="11" max="11" width="12.140625" customWidth="1"/>
    <col min="12" max="12" width="3.7109375" style="41" customWidth="1"/>
    <col min="13" max="13" width="3.85546875" style="41" customWidth="1"/>
    <col min="14" max="14" width="11.7109375" customWidth="1"/>
    <col min="15" max="15" width="2" customWidth="1"/>
    <col min="16" max="16" width="5.140625" style="41" customWidth="1"/>
  </cols>
  <sheetData>
    <row r="1" spans="1:16" ht="108.75" customHeight="1" x14ac:dyDescent="0.25">
      <c r="A1" s="42" t="s">
        <v>30</v>
      </c>
      <c r="B1" s="43"/>
      <c r="C1" s="143" t="s">
        <v>31</v>
      </c>
      <c r="D1" s="143"/>
      <c r="E1" s="143"/>
      <c r="F1" s="143"/>
      <c r="G1" s="143"/>
      <c r="H1" s="44"/>
      <c r="I1" s="45"/>
      <c r="J1" s="46" t="s">
        <v>32</v>
      </c>
      <c r="N1" s="144" t="s">
        <v>33</v>
      </c>
    </row>
    <row r="2" spans="1:16" s="49" customFormat="1" ht="32.25" customHeight="1" x14ac:dyDescent="0.25">
      <c r="A2" s="47" t="s">
        <v>34</v>
      </c>
      <c r="B2" s="47" t="s">
        <v>35</v>
      </c>
      <c r="C2" s="47" t="s">
        <v>36</v>
      </c>
      <c r="D2" s="47">
        <v>0</v>
      </c>
      <c r="E2" s="47">
        <v>1</v>
      </c>
      <c r="F2" s="47">
        <v>2</v>
      </c>
      <c r="G2" s="47">
        <v>3</v>
      </c>
      <c r="H2" s="48"/>
      <c r="J2" s="50" t="s">
        <v>37</v>
      </c>
      <c r="K2" s="47" t="s">
        <v>38</v>
      </c>
      <c r="L2" s="51"/>
      <c r="M2" s="51"/>
      <c r="N2" s="144"/>
      <c r="P2" s="51"/>
    </row>
    <row r="3" spans="1:16" s="49" customFormat="1" ht="20.25" customHeight="1" x14ac:dyDescent="0.25">
      <c r="A3" s="141" t="s">
        <v>39</v>
      </c>
      <c r="B3" s="141"/>
      <c r="C3" s="141"/>
      <c r="D3" s="141"/>
      <c r="E3" s="141"/>
      <c r="F3" s="141"/>
      <c r="G3" s="141"/>
      <c r="H3" s="52"/>
      <c r="I3" s="53">
        <v>0.1</v>
      </c>
      <c r="J3" s="145" t="s">
        <v>40</v>
      </c>
      <c r="K3" s="54">
        <f>SUM(K4:K4)</f>
        <v>0</v>
      </c>
      <c r="L3" s="41"/>
      <c r="M3" s="51"/>
      <c r="N3" s="55">
        <f>IF(M4=0,I3,0)</f>
        <v>0.1</v>
      </c>
      <c r="P3" s="51"/>
    </row>
    <row r="4" spans="1:16" ht="29.25" customHeight="1" x14ac:dyDescent="0.25">
      <c r="A4" s="56" t="s">
        <v>41</v>
      </c>
      <c r="B4" s="57" t="s">
        <v>42</v>
      </c>
      <c r="C4" s="58" t="s">
        <v>105</v>
      </c>
      <c r="D4" s="59"/>
      <c r="E4" s="59"/>
      <c r="F4" s="59"/>
      <c r="G4" s="59"/>
      <c r="H4" s="60" t="str">
        <f>(IF(L4="","◄",""))</f>
        <v/>
      </c>
      <c r="I4" s="61">
        <v>1</v>
      </c>
      <c r="J4" s="145"/>
      <c r="K4" s="62">
        <f>(IF(E4&lt;&gt;"",1/3,0)+IF(F4&lt;&gt;"",2/3,0)+IF(G4&lt;&gt;"",1,0))*N4*I$3*20</f>
        <v>0</v>
      </c>
      <c r="L4" s="41">
        <f>IF(C4="",IF(COUNTBLANK(D4:G4)=3,1,""),1)</f>
        <v>1</v>
      </c>
      <c r="M4" s="41">
        <f>IF(C4="",I4,0)</f>
        <v>0</v>
      </c>
      <c r="N4" s="63">
        <f>M4</f>
        <v>0</v>
      </c>
      <c r="P4" s="41" t="str">
        <f>IF(C4="",IF(D4&lt;&gt;"",0.02,(K4/(N4*I$3*20))),"")</f>
        <v/>
      </c>
    </row>
    <row r="5" spans="1:16" ht="20.25" customHeight="1" x14ac:dyDescent="0.25">
      <c r="A5" s="64" t="s">
        <v>43</v>
      </c>
      <c r="B5" s="65"/>
      <c r="C5" s="65"/>
      <c r="D5" s="65"/>
      <c r="E5" s="65"/>
      <c r="F5" s="65"/>
      <c r="G5" s="66"/>
      <c r="H5" s="52"/>
      <c r="I5" s="67">
        <v>0.1</v>
      </c>
      <c r="J5" s="68" t="s">
        <v>44</v>
      </c>
      <c r="K5" s="54">
        <f>SUM(K6:K12)</f>
        <v>0</v>
      </c>
      <c r="N5" s="55">
        <f>IF(SUM(M6:M12)=0,I5,0)</f>
        <v>0.1</v>
      </c>
    </row>
    <row r="6" spans="1:16" ht="18.75" customHeight="1" x14ac:dyDescent="0.25">
      <c r="A6" s="137" t="s">
        <v>45</v>
      </c>
      <c r="B6" s="57" t="s">
        <v>46</v>
      </c>
      <c r="C6" s="58" t="s">
        <v>105</v>
      </c>
      <c r="D6" s="58"/>
      <c r="E6" s="58"/>
      <c r="F6" s="58"/>
      <c r="G6" s="58"/>
      <c r="H6" s="60" t="str">
        <f t="shared" ref="H6:H12" si="0">(IF(L6="","◄",""))</f>
        <v/>
      </c>
      <c r="I6" s="69">
        <v>0.15</v>
      </c>
      <c r="J6" t="s">
        <v>47</v>
      </c>
      <c r="K6" s="62" t="str">
        <f t="shared" ref="K6:K12" si="1">IF(C6="",(IF(E6&lt;&gt;"",1/3,0)+IF(F6&lt;&gt;"",2/3,0)+IF(G6&lt;&gt;"",1,0))*N6*I$5*20,"")</f>
        <v/>
      </c>
      <c r="L6" s="41">
        <f t="shared" ref="L6:L12" si="2">IF(C6="",IF(COUNTBLANK(D6:G6)=3,1,""),1)</f>
        <v>1</v>
      </c>
      <c r="M6" s="41">
        <f t="shared" ref="M6:M12" si="3">IF(C6="",I6,0)</f>
        <v>0</v>
      </c>
      <c r="N6" s="63">
        <f t="shared" ref="N6:N12" si="4">IF(M6=0,0,I6/SUM(M$6:M$12))</f>
        <v>0</v>
      </c>
      <c r="P6" s="41" t="str">
        <f t="shared" ref="P6:P12" si="5">IF(C6="",IF(D6&lt;&gt;"",0.02,(K6/(N6*I$5*20))),"")</f>
        <v/>
      </c>
    </row>
    <row r="7" spans="1:16" ht="18.75" customHeight="1" x14ac:dyDescent="0.25">
      <c r="A7" s="137"/>
      <c r="B7" s="57" t="s">
        <v>48</v>
      </c>
      <c r="C7" s="58" t="s">
        <v>105</v>
      </c>
      <c r="D7" s="58"/>
      <c r="E7" s="58"/>
      <c r="F7" s="58"/>
      <c r="G7" s="58"/>
      <c r="H7" s="60" t="str">
        <f t="shared" si="0"/>
        <v/>
      </c>
      <c r="I7" s="69">
        <v>0.15</v>
      </c>
      <c r="K7" s="62" t="str">
        <f t="shared" si="1"/>
        <v/>
      </c>
      <c r="L7" s="41">
        <f t="shared" si="2"/>
        <v>1</v>
      </c>
      <c r="M7" s="41">
        <f t="shared" si="3"/>
        <v>0</v>
      </c>
      <c r="N7" s="63">
        <f t="shared" si="4"/>
        <v>0</v>
      </c>
      <c r="P7" s="41" t="str">
        <f t="shared" si="5"/>
        <v/>
      </c>
    </row>
    <row r="8" spans="1:16" ht="18.75" customHeight="1" x14ac:dyDescent="0.25">
      <c r="A8" s="137"/>
      <c r="B8" s="57" t="s">
        <v>49</v>
      </c>
      <c r="C8" s="58" t="s">
        <v>105</v>
      </c>
      <c r="D8" s="58"/>
      <c r="E8" s="58"/>
      <c r="F8" s="58"/>
      <c r="G8" s="58"/>
      <c r="H8" s="60" t="str">
        <f t="shared" si="0"/>
        <v/>
      </c>
      <c r="I8" s="69">
        <v>0.15</v>
      </c>
      <c r="K8" s="62" t="str">
        <f t="shared" si="1"/>
        <v/>
      </c>
      <c r="L8" s="41">
        <f t="shared" si="2"/>
        <v>1</v>
      </c>
      <c r="M8" s="41">
        <f t="shared" si="3"/>
        <v>0</v>
      </c>
      <c r="N8" s="63">
        <f t="shared" si="4"/>
        <v>0</v>
      </c>
      <c r="P8" s="41" t="str">
        <f t="shared" si="5"/>
        <v/>
      </c>
    </row>
    <row r="9" spans="1:16" ht="18.75" customHeight="1" x14ac:dyDescent="0.25">
      <c r="A9" s="137"/>
      <c r="B9" s="57" t="s">
        <v>50</v>
      </c>
      <c r="C9" s="58" t="s">
        <v>105</v>
      </c>
      <c r="D9" s="58"/>
      <c r="E9" s="58"/>
      <c r="F9" s="58"/>
      <c r="G9" s="58"/>
      <c r="H9" s="60" t="str">
        <f t="shared" si="0"/>
        <v/>
      </c>
      <c r="I9" s="69">
        <v>0.15</v>
      </c>
      <c r="K9" s="62" t="str">
        <f t="shared" si="1"/>
        <v/>
      </c>
      <c r="L9" s="41">
        <f t="shared" si="2"/>
        <v>1</v>
      </c>
      <c r="M9" s="41">
        <f t="shared" si="3"/>
        <v>0</v>
      </c>
      <c r="N9" s="63">
        <f t="shared" si="4"/>
        <v>0</v>
      </c>
      <c r="P9" s="41" t="str">
        <f t="shared" si="5"/>
        <v/>
      </c>
    </row>
    <row r="10" spans="1:16" ht="21.75" customHeight="1" x14ac:dyDescent="0.25">
      <c r="A10" s="70" t="s">
        <v>51</v>
      </c>
      <c r="B10" s="57" t="s">
        <v>52</v>
      </c>
      <c r="C10" s="58" t="s">
        <v>105</v>
      </c>
      <c r="D10" s="58"/>
      <c r="E10" s="58"/>
      <c r="F10" s="58"/>
      <c r="G10" s="58"/>
      <c r="H10" s="60" t="str">
        <f t="shared" si="0"/>
        <v/>
      </c>
      <c r="I10" s="69">
        <v>0.15</v>
      </c>
      <c r="K10" s="62" t="str">
        <f t="shared" si="1"/>
        <v/>
      </c>
      <c r="L10" s="41">
        <f t="shared" si="2"/>
        <v>1</v>
      </c>
      <c r="M10" s="41">
        <f t="shared" si="3"/>
        <v>0</v>
      </c>
      <c r="N10" s="63">
        <f t="shared" si="4"/>
        <v>0</v>
      </c>
      <c r="P10" s="41" t="str">
        <f t="shared" si="5"/>
        <v/>
      </c>
    </row>
    <row r="11" spans="1:16" ht="21.75" customHeight="1" x14ac:dyDescent="0.25">
      <c r="A11" s="70" t="s">
        <v>53</v>
      </c>
      <c r="B11" s="57" t="s">
        <v>54</v>
      </c>
      <c r="C11" s="58" t="s">
        <v>105</v>
      </c>
      <c r="D11" s="58"/>
      <c r="E11" s="58"/>
      <c r="F11" s="58"/>
      <c r="G11" s="58"/>
      <c r="H11" s="60" t="str">
        <f t="shared" si="0"/>
        <v/>
      </c>
      <c r="I11" s="69">
        <v>0.1</v>
      </c>
      <c r="K11" s="62" t="str">
        <f t="shared" si="1"/>
        <v/>
      </c>
      <c r="L11" s="41">
        <f t="shared" si="2"/>
        <v>1</v>
      </c>
      <c r="M11" s="41">
        <f t="shared" si="3"/>
        <v>0</v>
      </c>
      <c r="N11" s="63">
        <f t="shared" si="4"/>
        <v>0</v>
      </c>
      <c r="P11" s="41" t="str">
        <f t="shared" si="5"/>
        <v/>
      </c>
    </row>
    <row r="12" spans="1:16" ht="30" customHeight="1" x14ac:dyDescent="0.25">
      <c r="A12" s="70" t="s">
        <v>55</v>
      </c>
      <c r="B12" s="57" t="s">
        <v>56</v>
      </c>
      <c r="C12" s="58" t="s">
        <v>105</v>
      </c>
      <c r="D12" s="58"/>
      <c r="E12" s="58"/>
      <c r="F12" s="58"/>
      <c r="G12" s="58"/>
      <c r="H12" s="60" t="str">
        <f t="shared" si="0"/>
        <v/>
      </c>
      <c r="I12" s="69">
        <v>0.15</v>
      </c>
      <c r="K12" s="62" t="str">
        <f t="shared" si="1"/>
        <v/>
      </c>
      <c r="L12" s="41">
        <f t="shared" si="2"/>
        <v>1</v>
      </c>
      <c r="M12" s="41">
        <f t="shared" si="3"/>
        <v>0</v>
      </c>
      <c r="N12" s="63">
        <f t="shared" si="4"/>
        <v>0</v>
      </c>
      <c r="P12" s="41" t="str">
        <f t="shared" si="5"/>
        <v/>
      </c>
    </row>
    <row r="13" spans="1:16" ht="19.5" customHeight="1" x14ac:dyDescent="0.25">
      <c r="A13" s="141" t="s">
        <v>57</v>
      </c>
      <c r="B13" s="141"/>
      <c r="C13" s="141"/>
      <c r="D13" s="141"/>
      <c r="E13" s="141"/>
      <c r="F13" s="141"/>
      <c r="G13" s="141"/>
      <c r="H13" s="52"/>
      <c r="I13" s="67">
        <v>0.3</v>
      </c>
      <c r="K13" s="54">
        <f>SUM(K14:K17)</f>
        <v>0</v>
      </c>
      <c r="N13" s="55">
        <f>IF(SUM(M14:M17)=0,I13,0)</f>
        <v>0</v>
      </c>
    </row>
    <row r="14" spans="1:16" ht="26.25" customHeight="1" x14ac:dyDescent="0.25">
      <c r="A14" s="137" t="s">
        <v>58</v>
      </c>
      <c r="B14" s="71" t="s">
        <v>59</v>
      </c>
      <c r="C14" s="72"/>
      <c r="D14" s="58"/>
      <c r="E14" s="58"/>
      <c r="F14" s="58"/>
      <c r="G14" s="58"/>
      <c r="H14" s="60" t="str">
        <f>(IF(L14="","◄",""))</f>
        <v>◄</v>
      </c>
      <c r="I14" s="69">
        <v>0.2</v>
      </c>
      <c r="K14" s="62">
        <f>(IF(E14&lt;&gt;"",1/3,0)+IF(F14&lt;&gt;"",2/3,0)+IF(G14&lt;&gt;"",1,0))*N14*I$13*20</f>
        <v>0</v>
      </c>
      <c r="L14" s="41" t="str">
        <f>IF(C14="",IF(COUNTBLANK(D14:G14)=3,1,""),1)</f>
        <v/>
      </c>
      <c r="M14" s="41">
        <f>IF(C14="",I14,0)</f>
        <v>0.2</v>
      </c>
      <c r="N14" s="63">
        <f>IF(M14=0,0,I14/SUM(M$14:M$17))</f>
        <v>0.25</v>
      </c>
      <c r="P14" s="41">
        <f>IF(C14="",IF(D14&lt;&gt;"",0.02,(K14/(N14*I$13*20))),"")</f>
        <v>0</v>
      </c>
    </row>
    <row r="15" spans="1:16" ht="26.25" customHeight="1" x14ac:dyDescent="0.25">
      <c r="A15" s="137"/>
      <c r="B15" s="71" t="s">
        <v>60</v>
      </c>
      <c r="C15" s="72"/>
      <c r="D15" s="58"/>
      <c r="E15" s="58"/>
      <c r="F15" s="58"/>
      <c r="G15" s="58"/>
      <c r="H15" s="60" t="str">
        <f>(IF(L15="","◄",""))</f>
        <v>◄</v>
      </c>
      <c r="I15" s="69">
        <v>0.2</v>
      </c>
      <c r="K15" s="62">
        <f>(IF(E15&lt;&gt;"",1/3,0)+IF(F15&lt;&gt;"",2/3,0)+IF(G15&lt;&gt;"",1,0))*N15*I$13*20</f>
        <v>0</v>
      </c>
      <c r="L15" s="41" t="str">
        <f>IF(C15="",IF(COUNTBLANK(D15:G15)=3,1,""),1)</f>
        <v/>
      </c>
      <c r="M15" s="41">
        <f>IF(C15="",I15,0)</f>
        <v>0.2</v>
      </c>
      <c r="N15" s="63">
        <f>IF(M15=0,0,I15/SUM(M$14:M$17))</f>
        <v>0.25</v>
      </c>
      <c r="P15" s="41">
        <f>IF(C15="",IF(D15&lt;&gt;"",0.02,(K15/(N15*I$13*20))),"")</f>
        <v>0</v>
      </c>
    </row>
    <row r="16" spans="1:16" ht="26.25" customHeight="1" x14ac:dyDescent="0.25">
      <c r="A16" s="137"/>
      <c r="B16" s="71" t="s">
        <v>61</v>
      </c>
      <c r="C16" s="107" t="s">
        <v>117</v>
      </c>
      <c r="D16" s="58"/>
      <c r="E16" s="58"/>
      <c r="F16" s="58"/>
      <c r="G16" s="58"/>
      <c r="H16" s="60" t="str">
        <f>(IF(L16="","◄",""))</f>
        <v/>
      </c>
      <c r="I16" s="69">
        <v>0.2</v>
      </c>
      <c r="K16" s="62">
        <f>(IF(E16&lt;&gt;"",1/3,0)+IF(F16&lt;&gt;"",2/3,0)+IF(G16&lt;&gt;"",1,0))*N16*I$13*20</f>
        <v>0</v>
      </c>
      <c r="L16" s="41">
        <f>IF(C16="",IF(COUNTBLANK(D16:G16)=3,1,""),1)</f>
        <v>1</v>
      </c>
      <c r="M16" s="41">
        <f>IF(C16="",I16,0)</f>
        <v>0</v>
      </c>
      <c r="N16" s="63">
        <f>IF(M16=0,0,I16/SUM(M$14:M$17))</f>
        <v>0</v>
      </c>
      <c r="P16" s="41" t="str">
        <f>IF(C16="",IF(D16&lt;&gt;"",0.02,(K16/(N16*I$13*20))),"")</f>
        <v/>
      </c>
    </row>
    <row r="17" spans="1:16" ht="26.25" customHeight="1" x14ac:dyDescent="0.25">
      <c r="A17" s="137"/>
      <c r="B17" s="71" t="s">
        <v>62</v>
      </c>
      <c r="C17" s="72"/>
      <c r="D17" s="58"/>
      <c r="E17" s="58"/>
      <c r="F17" s="58"/>
      <c r="G17" s="58"/>
      <c r="H17" s="60" t="str">
        <f>(IF(L17="","◄",""))</f>
        <v>◄</v>
      </c>
      <c r="I17" s="69">
        <v>0.4</v>
      </c>
      <c r="K17" s="62">
        <f>(IF(E17&lt;&gt;"",1/3,0)+IF(F17&lt;&gt;"",2/3,0)+IF(G17&lt;&gt;"",1,0))*N17*I$13*20</f>
        <v>0</v>
      </c>
      <c r="L17" s="41" t="str">
        <f>IF(C17="",IF(COUNTBLANK(D17:G17)=3,1,""),1)</f>
        <v/>
      </c>
      <c r="M17" s="41">
        <f>IF(C17="",I17,0)</f>
        <v>0.4</v>
      </c>
      <c r="N17" s="63">
        <f>IF(M17=0,0,I17/SUM(M$14:M$17))</f>
        <v>0.5</v>
      </c>
      <c r="P17" s="41">
        <f>IF(C17="",IF(D17&lt;&gt;"",0.02,(K17/(N17*I$13*20))),"")</f>
        <v>0</v>
      </c>
    </row>
    <row r="18" spans="1:16" ht="26.25" customHeight="1" x14ac:dyDescent="0.25">
      <c r="A18" s="142" t="s">
        <v>63</v>
      </c>
      <c r="B18" s="142"/>
      <c r="C18" s="142"/>
      <c r="D18" s="142"/>
      <c r="E18" s="142"/>
      <c r="F18" s="142"/>
      <c r="G18" s="142"/>
      <c r="H18" s="73"/>
      <c r="I18" s="67">
        <v>0.1</v>
      </c>
      <c r="K18" s="54">
        <f>SUM(K19:K20)</f>
        <v>0</v>
      </c>
      <c r="N18" s="55">
        <f>IF(SUM(M19:M20)=0,I18,0)</f>
        <v>0</v>
      </c>
    </row>
    <row r="19" spans="1:16" ht="26.25" customHeight="1" x14ac:dyDescent="0.25">
      <c r="A19" s="70" t="s">
        <v>64</v>
      </c>
      <c r="B19" s="71" t="s">
        <v>65</v>
      </c>
      <c r="C19" s="58"/>
      <c r="D19" s="58"/>
      <c r="E19" s="58"/>
      <c r="F19" s="58"/>
      <c r="G19" s="58"/>
      <c r="H19" s="60" t="str">
        <f>(IF(L19="","◄",""))</f>
        <v>◄</v>
      </c>
      <c r="I19" s="69">
        <v>0.5</v>
      </c>
      <c r="K19" s="62">
        <f>IF(C19="",(IF(E19&lt;&gt;"",1/3,0)+IF(F19&lt;&gt;"",2/3,0)+IF(G19&lt;&gt;"",1,0))*N19*I$18*20,"")</f>
        <v>0</v>
      </c>
      <c r="L19" s="41" t="str">
        <f>IF(C19="",IF(COUNTBLANK(D19:G19)=3,1,""),1)</f>
        <v/>
      </c>
      <c r="M19" s="41">
        <f>IF(C19="",I19,0)</f>
        <v>0.5</v>
      </c>
      <c r="N19" s="63">
        <f>IF(M19=0,0,I19/SUM(M$19:M$20))</f>
        <v>0.5</v>
      </c>
      <c r="P19" s="41">
        <f>IF(C19="",IF(D19&lt;&gt;"",0.02,(K19/(N19*I$18*20))),"")</f>
        <v>0</v>
      </c>
    </row>
    <row r="20" spans="1:16" ht="26.25" customHeight="1" x14ac:dyDescent="0.25">
      <c r="A20" s="70" t="s">
        <v>66</v>
      </c>
      <c r="B20" s="71" t="s">
        <v>67</v>
      </c>
      <c r="C20" s="59"/>
      <c r="D20" s="58"/>
      <c r="E20" s="58"/>
      <c r="F20" s="58"/>
      <c r="G20" s="58"/>
      <c r="H20" s="60" t="str">
        <f>(IF(L20="","◄",""))</f>
        <v>◄</v>
      </c>
      <c r="I20" s="69">
        <v>0.5</v>
      </c>
      <c r="K20" s="62">
        <f>(IF(E20&lt;&gt;"",1/3,0)+IF(F20&lt;&gt;"",2/3,0)+IF(G20&lt;&gt;"",1,0))*N20*I$18*20</f>
        <v>0</v>
      </c>
      <c r="L20" s="41" t="str">
        <f>IF(C20="",IF(COUNTBLANK(D20:G20)=3,1,""),1)</f>
        <v/>
      </c>
      <c r="M20" s="41">
        <f>IF(C20="",I20,0)</f>
        <v>0.5</v>
      </c>
      <c r="N20" s="63">
        <f>IF(M20=0,0,I20/SUM(M$19:M$20))</f>
        <v>0.5</v>
      </c>
      <c r="P20" s="41">
        <f>IF(C20="",IF(D20&lt;&gt;"",0.02,(K20/(N20*I$18*20))),"")</f>
        <v>0</v>
      </c>
    </row>
    <row r="21" spans="1:16" ht="26.25" customHeight="1" x14ac:dyDescent="0.25">
      <c r="A21" s="141" t="s">
        <v>68</v>
      </c>
      <c r="B21" s="141"/>
      <c r="C21" s="141"/>
      <c r="D21" s="141"/>
      <c r="E21" s="141"/>
      <c r="F21" s="141"/>
      <c r="G21" s="141"/>
      <c r="H21" s="60"/>
      <c r="I21" s="67">
        <v>0.3</v>
      </c>
      <c r="K21" s="54">
        <f>SUM(K22:K31)</f>
        <v>0</v>
      </c>
      <c r="N21" s="55">
        <f>IF(SUM(M22:M31)=0,I21,0)</f>
        <v>0</v>
      </c>
    </row>
    <row r="22" spans="1:16" ht="26.25" customHeight="1" x14ac:dyDescent="0.25">
      <c r="A22" s="137" t="s">
        <v>69</v>
      </c>
      <c r="B22" s="71" t="s">
        <v>70</v>
      </c>
      <c r="C22" s="107" t="s">
        <v>118</v>
      </c>
      <c r="D22" s="58"/>
      <c r="E22" s="58"/>
      <c r="F22" s="58"/>
      <c r="G22" s="58"/>
      <c r="H22" s="60" t="str">
        <f t="shared" ref="H22:H31" si="6">(IF(L22="","◄",""))</f>
        <v/>
      </c>
      <c r="I22" s="69">
        <v>0.15</v>
      </c>
      <c r="K22" s="62">
        <f>(IF(E22&lt;&gt;"",1/3,0)+IF(F22&lt;&gt;"",2/3,0)+IF(G22&lt;&gt;"",1,0))*N22*I$21*20</f>
        <v>0</v>
      </c>
      <c r="L22" s="41">
        <f t="shared" ref="L22:L31" si="7">IF(C22="",IF(COUNTBLANK(D22:G22)=3,1,""),1)</f>
        <v>1</v>
      </c>
      <c r="M22" s="41">
        <f t="shared" ref="M22:M31" si="8">IF(C22="",I22,0)</f>
        <v>0</v>
      </c>
      <c r="N22" s="63">
        <f t="shared" ref="N22:N31" si="9">IF(M22=0,0,I22/SUM(M$22:M$31))</f>
        <v>0</v>
      </c>
      <c r="P22" s="41" t="str">
        <f t="shared" ref="P22:P31" si="10">IF(C22="",IF(D22&lt;&gt;"",0.02,(K22/(N22*I$21*20))),"")</f>
        <v/>
      </c>
    </row>
    <row r="23" spans="1:16" ht="26.25" customHeight="1" x14ac:dyDescent="0.25">
      <c r="A23" s="137"/>
      <c r="B23" s="71" t="s">
        <v>71</v>
      </c>
      <c r="C23" s="107" t="s">
        <v>119</v>
      </c>
      <c r="D23" s="58"/>
      <c r="E23" s="58"/>
      <c r="F23" s="58"/>
      <c r="G23" s="58"/>
      <c r="H23" s="60" t="str">
        <f t="shared" si="6"/>
        <v/>
      </c>
      <c r="I23" s="69">
        <v>0.1</v>
      </c>
      <c r="K23" s="62">
        <f>(IF(E23&lt;&gt;"",1/3,0)+IF(F23&lt;&gt;"",2/3,0)+IF(G23&lt;&gt;"",1,0))*N23*I$21*20</f>
        <v>0</v>
      </c>
      <c r="L23" s="41">
        <f t="shared" si="7"/>
        <v>1</v>
      </c>
      <c r="M23" s="41">
        <f t="shared" si="8"/>
        <v>0</v>
      </c>
      <c r="N23" s="63">
        <f t="shared" si="9"/>
        <v>0</v>
      </c>
      <c r="P23" s="41" t="str">
        <f t="shared" si="10"/>
        <v/>
      </c>
    </row>
    <row r="24" spans="1:16" ht="26.25" customHeight="1" x14ac:dyDescent="0.25">
      <c r="A24" s="137" t="s">
        <v>72</v>
      </c>
      <c r="B24" s="74" t="s">
        <v>73</v>
      </c>
      <c r="C24" s="58" t="s">
        <v>105</v>
      </c>
      <c r="D24" s="58"/>
      <c r="E24" s="58"/>
      <c r="F24" s="58"/>
      <c r="G24" s="58"/>
      <c r="H24" s="60" t="str">
        <f t="shared" si="6"/>
        <v/>
      </c>
      <c r="I24" s="69">
        <v>0.1</v>
      </c>
      <c r="K24" s="62" t="str">
        <f>IF(C24="",(IF(E24&lt;&gt;"",1/3,0)+IF(F24&lt;&gt;"",2/3,0)+IF(G24&lt;&gt;"",1,0))*N24*I$21*20,"")</f>
        <v/>
      </c>
      <c r="L24" s="41">
        <f t="shared" si="7"/>
        <v>1</v>
      </c>
      <c r="M24" s="41">
        <f t="shared" si="8"/>
        <v>0</v>
      </c>
      <c r="N24" s="63">
        <f t="shared" si="9"/>
        <v>0</v>
      </c>
      <c r="P24" s="41" t="str">
        <f t="shared" si="10"/>
        <v/>
      </c>
    </row>
    <row r="25" spans="1:16" ht="26.25" customHeight="1" x14ac:dyDescent="0.25">
      <c r="A25" s="137"/>
      <c r="B25" s="74" t="s">
        <v>74</v>
      </c>
      <c r="C25" s="58" t="s">
        <v>105</v>
      </c>
      <c r="D25" s="58"/>
      <c r="E25" s="58"/>
      <c r="F25" s="58"/>
      <c r="G25" s="58"/>
      <c r="H25" s="60" t="str">
        <f t="shared" si="6"/>
        <v/>
      </c>
      <c r="I25" s="69">
        <v>0.1</v>
      </c>
      <c r="K25" s="62" t="str">
        <f>IF(C25="",(IF(E25&lt;&gt;"",1/3,0)+IF(F25&lt;&gt;"",2/3,0)+IF(G25&lt;&gt;"",1,0))*N25*I$21*20,"")</f>
        <v/>
      </c>
      <c r="L25" s="41">
        <f t="shared" si="7"/>
        <v>1</v>
      </c>
      <c r="M25" s="41">
        <f t="shared" si="8"/>
        <v>0</v>
      </c>
      <c r="N25" s="63">
        <f t="shared" si="9"/>
        <v>0</v>
      </c>
      <c r="P25" s="41" t="str">
        <f t="shared" si="10"/>
        <v/>
      </c>
    </row>
    <row r="26" spans="1:16" ht="26.25" customHeight="1" x14ac:dyDescent="0.25">
      <c r="A26" s="137"/>
      <c r="B26" s="74" t="s">
        <v>75</v>
      </c>
      <c r="C26" s="58" t="s">
        <v>105</v>
      </c>
      <c r="D26" s="58"/>
      <c r="E26" s="58"/>
      <c r="F26" s="58"/>
      <c r="G26" s="58"/>
      <c r="H26" s="60" t="str">
        <f t="shared" si="6"/>
        <v/>
      </c>
      <c r="I26" s="69">
        <v>0.1</v>
      </c>
      <c r="K26" s="62" t="str">
        <f>IF(C26="",(IF(E26&lt;&gt;"",1/3,0)+IF(F26&lt;&gt;"",2/3,0)+IF(G26&lt;&gt;"",1,0))*N26*I$21*20,"")</f>
        <v/>
      </c>
      <c r="L26" s="41">
        <f t="shared" si="7"/>
        <v>1</v>
      </c>
      <c r="M26" s="41">
        <f t="shared" si="8"/>
        <v>0</v>
      </c>
      <c r="N26" s="63">
        <f t="shared" si="9"/>
        <v>0</v>
      </c>
      <c r="P26" s="41" t="str">
        <f t="shared" si="10"/>
        <v/>
      </c>
    </row>
    <row r="27" spans="1:16" ht="26.25" customHeight="1" x14ac:dyDescent="0.25">
      <c r="A27" s="137" t="s">
        <v>76</v>
      </c>
      <c r="B27" s="71" t="s">
        <v>77</v>
      </c>
      <c r="C27" s="72"/>
      <c r="D27" s="58"/>
      <c r="E27" s="58"/>
      <c r="F27" s="58"/>
      <c r="G27" s="58"/>
      <c r="H27" s="60" t="str">
        <f t="shared" si="6"/>
        <v>◄</v>
      </c>
      <c r="I27" s="69">
        <v>0.1</v>
      </c>
      <c r="K27" s="62">
        <f>(IF(E27&lt;&gt;"",1/3,0)+IF(F27&lt;&gt;"",2/3,0)+IF(G27&lt;&gt;"",1,0))*N27*I$21*20</f>
        <v>0</v>
      </c>
      <c r="L27" s="41" t="str">
        <f t="shared" si="7"/>
        <v/>
      </c>
      <c r="M27" s="41">
        <f t="shared" si="8"/>
        <v>0.1</v>
      </c>
      <c r="N27" s="63">
        <f t="shared" si="9"/>
        <v>0.22222222222222227</v>
      </c>
      <c r="P27" s="41">
        <f t="shared" si="10"/>
        <v>0</v>
      </c>
    </row>
    <row r="28" spans="1:16" ht="26.25" customHeight="1" x14ac:dyDescent="0.25">
      <c r="A28" s="137"/>
      <c r="B28" s="71" t="s">
        <v>78</v>
      </c>
      <c r="C28" s="72"/>
      <c r="D28" s="58"/>
      <c r="E28" s="58"/>
      <c r="F28" s="58"/>
      <c r="G28" s="58"/>
      <c r="H28" s="60" t="str">
        <f t="shared" si="6"/>
        <v>◄</v>
      </c>
      <c r="I28" s="69">
        <v>0.05</v>
      </c>
      <c r="K28" s="62">
        <f>(IF(E28&lt;&gt;"",1/3,0)+IF(F28&lt;&gt;"",2/3,0)+IF(G28&lt;&gt;"",1,0))*N28*I$21*20</f>
        <v>0</v>
      </c>
      <c r="L28" s="41" t="str">
        <f t="shared" si="7"/>
        <v/>
      </c>
      <c r="M28" s="41">
        <f t="shared" si="8"/>
        <v>0.05</v>
      </c>
      <c r="N28" s="63">
        <f t="shared" si="9"/>
        <v>0.11111111111111113</v>
      </c>
      <c r="P28" s="41">
        <f t="shared" si="10"/>
        <v>0</v>
      </c>
    </row>
    <row r="29" spans="1:16" ht="26.25" customHeight="1" x14ac:dyDescent="0.25">
      <c r="A29" s="137"/>
      <c r="B29" s="71" t="s">
        <v>79</v>
      </c>
      <c r="C29" s="72"/>
      <c r="D29" s="58"/>
      <c r="E29" s="58"/>
      <c r="F29" s="58"/>
      <c r="G29" s="58"/>
      <c r="H29" s="60" t="str">
        <f t="shared" si="6"/>
        <v>◄</v>
      </c>
      <c r="I29" s="69">
        <v>0.1</v>
      </c>
      <c r="K29" s="62">
        <f>(IF(E29&lt;&gt;"",1/3,0)+IF(F29&lt;&gt;"",2/3,0)+IF(G29&lt;&gt;"",1,0))*N29*I$21*20</f>
        <v>0</v>
      </c>
      <c r="L29" s="41" t="str">
        <f t="shared" si="7"/>
        <v/>
      </c>
      <c r="M29" s="41">
        <f t="shared" si="8"/>
        <v>0.1</v>
      </c>
      <c r="N29" s="63">
        <f t="shared" si="9"/>
        <v>0.22222222222222227</v>
      </c>
      <c r="P29" s="41">
        <f t="shared" si="10"/>
        <v>0</v>
      </c>
    </row>
    <row r="30" spans="1:16" ht="26.25" customHeight="1" x14ac:dyDescent="0.25">
      <c r="A30" s="137"/>
      <c r="B30" s="71" t="s">
        <v>80</v>
      </c>
      <c r="C30" s="72"/>
      <c r="D30" s="58"/>
      <c r="E30" s="58"/>
      <c r="F30" s="58"/>
      <c r="G30" s="58"/>
      <c r="H30" s="60" t="str">
        <f t="shared" si="6"/>
        <v>◄</v>
      </c>
      <c r="I30" s="69">
        <v>0.05</v>
      </c>
      <c r="K30" s="62">
        <f>(IF(E30&lt;&gt;"",1/3,0)+IF(F30&lt;&gt;"",2/3,0)+IF(G30&lt;&gt;"",1,0))*N30*I$21*20</f>
        <v>0</v>
      </c>
      <c r="L30" s="41" t="str">
        <f t="shared" si="7"/>
        <v/>
      </c>
      <c r="M30" s="41">
        <f t="shared" si="8"/>
        <v>0.05</v>
      </c>
      <c r="N30" s="63">
        <f t="shared" si="9"/>
        <v>0.11111111111111113</v>
      </c>
      <c r="P30" s="41">
        <f t="shared" si="10"/>
        <v>0</v>
      </c>
    </row>
    <row r="31" spans="1:16" ht="26.25" customHeight="1" x14ac:dyDescent="0.25">
      <c r="A31" s="137"/>
      <c r="B31" s="71" t="s">
        <v>81</v>
      </c>
      <c r="C31" s="72"/>
      <c r="D31" s="58"/>
      <c r="E31" s="58"/>
      <c r="F31" s="58"/>
      <c r="G31" s="58"/>
      <c r="H31" s="60" t="str">
        <f t="shared" si="6"/>
        <v>◄</v>
      </c>
      <c r="I31" s="69">
        <v>0.15</v>
      </c>
      <c r="K31" s="62">
        <f>(IF(E31&lt;&gt;"",1/3,0)+IF(F31&lt;&gt;"",2/3,0)+IF(G31&lt;&gt;"",1,0))*N31*I$21*20</f>
        <v>0</v>
      </c>
      <c r="L31" s="41" t="str">
        <f t="shared" si="7"/>
        <v/>
      </c>
      <c r="M31" s="41">
        <f t="shared" si="8"/>
        <v>0.15</v>
      </c>
      <c r="N31" s="63">
        <f t="shared" si="9"/>
        <v>0.33333333333333337</v>
      </c>
      <c r="P31" s="41">
        <f t="shared" si="10"/>
        <v>0</v>
      </c>
    </row>
    <row r="32" spans="1:16" ht="26.25" customHeight="1" x14ac:dyDescent="0.25">
      <c r="A32" s="75" t="s">
        <v>82</v>
      </c>
      <c r="B32" s="76"/>
      <c r="C32" s="76"/>
      <c r="D32" s="76"/>
      <c r="E32" s="76"/>
      <c r="F32" s="76"/>
      <c r="G32" s="77"/>
      <c r="H32" s="60"/>
      <c r="I32" s="67">
        <v>0.1</v>
      </c>
      <c r="K32" s="54">
        <f>SUM(K33:K42)</f>
        <v>0</v>
      </c>
      <c r="N32" s="78">
        <f>IF(M33+SUM(M35:M38)=0,I32,0)</f>
        <v>0</v>
      </c>
      <c r="P32" s="41" t="e">
        <f>IF(D32&lt;&gt;"",0.02,(K32/(N32*I$21*20)))</f>
        <v>#DIV/0!</v>
      </c>
    </row>
    <row r="33" spans="1:16" ht="26.25" customHeight="1" x14ac:dyDescent="0.25">
      <c r="A33" s="137" t="s">
        <v>83</v>
      </c>
      <c r="B33" s="71" t="s">
        <v>84</v>
      </c>
      <c r="C33" s="58"/>
      <c r="D33" s="58"/>
      <c r="E33" s="58"/>
      <c r="F33" s="58"/>
      <c r="G33" s="58"/>
      <c r="H33" s="60" t="str">
        <f>(IF(L33="","◄",""))</f>
        <v>◄</v>
      </c>
      <c r="I33" s="69">
        <v>0.2</v>
      </c>
      <c r="K33" s="62">
        <f>IF(C33="",(IF(E33&lt;&gt;"",1/3,0)+IF(F33&lt;&gt;"",2/3,0)+IF(G33&lt;&gt;"",1,0))*N33*I$32*20,"")</f>
        <v>0</v>
      </c>
      <c r="L33" s="41" t="str">
        <f>IF(C33="",IF(COUNTBLANK(D33:G33)=3,1,""),1)</f>
        <v/>
      </c>
      <c r="M33" s="41">
        <f>IF(C33="",I33,0)</f>
        <v>0.2</v>
      </c>
      <c r="N33" s="63">
        <f>IF(M33=0,0,I33/SUM(M$33:M$38))</f>
        <v>1</v>
      </c>
      <c r="P33" s="41">
        <f>IF(C33="",IF(D33&lt;&gt;"",0.02,(K33/(N33*I$32*20))),"")</f>
        <v>0</v>
      </c>
    </row>
    <row r="34" spans="1:16" ht="26.25" customHeight="1" x14ac:dyDescent="0.25">
      <c r="A34" s="137"/>
      <c r="B34" s="79" t="s">
        <v>85</v>
      </c>
      <c r="C34" s="80"/>
      <c r="D34" s="80"/>
      <c r="E34" s="80"/>
      <c r="F34" s="80"/>
      <c r="G34" s="80"/>
      <c r="H34" s="60"/>
      <c r="I34" s="81"/>
      <c r="K34" s="81"/>
      <c r="N34" s="81"/>
    </row>
    <row r="35" spans="1:16" ht="26.25" customHeight="1" x14ac:dyDescent="0.25">
      <c r="A35" s="137"/>
      <c r="B35" s="74" t="s">
        <v>86</v>
      </c>
      <c r="C35" s="58" t="s">
        <v>105</v>
      </c>
      <c r="D35" s="58"/>
      <c r="E35" s="58"/>
      <c r="F35" s="58"/>
      <c r="G35" s="58"/>
      <c r="H35" s="60" t="str">
        <f>(IF(L35="","◄",""))</f>
        <v/>
      </c>
      <c r="I35" s="69">
        <v>0.2</v>
      </c>
      <c r="K35" s="62" t="str">
        <f>IF(C35="",(IF(E35&lt;&gt;"",1/3,0)+IF(F35&lt;&gt;"",2/3,0)+IF(G35&lt;&gt;"",1,0))*N35*I$32*20,"")</f>
        <v/>
      </c>
      <c r="L35" s="41">
        <f>IF(C35="",IF(COUNTBLANK(D35:G35)=3,1,""),1)</f>
        <v>1</v>
      </c>
      <c r="M35" s="41">
        <f>IF(C35="",I35,0)</f>
        <v>0</v>
      </c>
      <c r="N35" s="63">
        <f>IF(M35=0,0,I35/SUM(M$33:M$38))</f>
        <v>0</v>
      </c>
      <c r="P35" s="41" t="str">
        <f>IF(C35="",IF(D35&lt;&gt;"",0.02,(K35/(N35*I$32*20))),"")</f>
        <v/>
      </c>
    </row>
    <row r="36" spans="1:16" ht="26.25" customHeight="1" x14ac:dyDescent="0.25">
      <c r="A36" s="137"/>
      <c r="B36" s="74" t="s">
        <v>87</v>
      </c>
      <c r="C36" s="58" t="s">
        <v>105</v>
      </c>
      <c r="D36" s="58"/>
      <c r="E36" s="58"/>
      <c r="F36" s="58"/>
      <c r="G36" s="58"/>
      <c r="H36" s="60" t="str">
        <f>(IF(L36="","◄",""))</f>
        <v/>
      </c>
      <c r="I36" s="69">
        <v>0.2</v>
      </c>
      <c r="K36" s="62" t="str">
        <f>IF(C36="",(IF(E36&lt;&gt;"",1/3,0)+IF(F36&lt;&gt;"",2/3,0)+IF(G36&lt;&gt;"",1,0))*N36*I$32*20,"")</f>
        <v/>
      </c>
      <c r="L36" s="41">
        <f>IF(C36="",IF(COUNTBLANK(D36:G36)=3,1,""),1)</f>
        <v>1</v>
      </c>
      <c r="M36" s="41">
        <f>IF(C36="",I36,0)</f>
        <v>0</v>
      </c>
      <c r="N36" s="63">
        <f>IF(M36=0,0,I36/SUM(M$33:M$38))</f>
        <v>0</v>
      </c>
      <c r="P36" s="41" t="str">
        <f>IF(C36="",IF(D36&lt;&gt;"",0.02,(K36/(N36*I$32*20))),"")</f>
        <v/>
      </c>
    </row>
    <row r="37" spans="1:16" ht="26.25" customHeight="1" x14ac:dyDescent="0.25">
      <c r="A37" s="137"/>
      <c r="B37" s="74" t="s">
        <v>88</v>
      </c>
      <c r="C37" s="58" t="s">
        <v>105</v>
      </c>
      <c r="D37" s="58"/>
      <c r="E37" s="58"/>
      <c r="F37" s="58"/>
      <c r="G37" s="58"/>
      <c r="H37" s="60" t="str">
        <f>(IF(L37="","◄",""))</f>
        <v/>
      </c>
      <c r="I37" s="69">
        <v>0.2</v>
      </c>
      <c r="K37" s="62" t="str">
        <f>IF(C37="",(IF(E37&lt;&gt;"",1/3,0)+IF(F37&lt;&gt;"",2/3,0)+IF(G37&lt;&gt;"",1,0))*N37*I$32*20,"")</f>
        <v/>
      </c>
      <c r="L37" s="41">
        <f>IF(C37="",IF(COUNTBLANK(D37:G37)=3,1,""),1)</f>
        <v>1</v>
      </c>
      <c r="M37" s="41">
        <f>IF(C37="",I37,0)</f>
        <v>0</v>
      </c>
      <c r="N37" s="63">
        <f>IF(M37=0,0,I37/SUM(M$33:M$38))</f>
        <v>0</v>
      </c>
      <c r="P37" s="41" t="str">
        <f>IF(C37="",IF(D37&lt;&gt;"",0.02,(K37/(N37*I$32*20))),"")</f>
        <v/>
      </c>
    </row>
    <row r="38" spans="1:16" ht="26.25" customHeight="1" x14ac:dyDescent="0.25">
      <c r="A38" s="70" t="s">
        <v>89</v>
      </c>
      <c r="B38" s="74" t="s">
        <v>90</v>
      </c>
      <c r="C38" s="58" t="s">
        <v>105</v>
      </c>
      <c r="D38" s="58"/>
      <c r="E38" s="58"/>
      <c r="F38" s="58"/>
      <c r="G38" s="58"/>
      <c r="H38" s="60" t="str">
        <f>(IF(L38="","◄",""))</f>
        <v/>
      </c>
      <c r="I38" s="69">
        <v>0.2</v>
      </c>
      <c r="K38" s="62" t="str">
        <f>IF(C38="",(IF(E38&lt;&gt;"",1/3,0)+IF(F38&lt;&gt;"",2/3,0)+IF(G38&lt;&gt;"",1,0))*N38*I$32*20,"")</f>
        <v/>
      </c>
      <c r="L38" s="41">
        <f>IF(C38="",IF(COUNTBLANK(D38:G38)=3,1,""),1)</f>
        <v>1</v>
      </c>
      <c r="M38" s="41">
        <f>IF(C38="",I38,0)</f>
        <v>0</v>
      </c>
      <c r="N38" s="63">
        <f>IF(M38=0,0,I38/SUM(M$33:M$38))</f>
        <v>0</v>
      </c>
      <c r="P38" s="41" t="str">
        <f>IF(C38="",IF(D38&lt;&gt;"",0.02,(K38/(N38*I$32*20))),"")</f>
        <v/>
      </c>
    </row>
    <row r="39" spans="1:16" ht="33" customHeight="1" x14ac:dyDescent="0.25">
      <c r="B39" s="138" t="s">
        <v>91</v>
      </c>
      <c r="C39" s="138"/>
      <c r="D39" s="138"/>
      <c r="E39" s="138"/>
      <c r="F39" s="138"/>
      <c r="G39" s="138"/>
      <c r="H39" s="82"/>
      <c r="I39" s="83">
        <f>M4*I3+SUM(M6:M12)*I5+SUM(M14:M17)*I13+SUM(M19:M20)*I18+SUM(M22:M31)*I21+SUM(M33,M35:M38)*I32</f>
        <v>0.495</v>
      </c>
      <c r="K39" s="84" t="s">
        <v>92</v>
      </c>
    </row>
    <row r="40" spans="1:16" x14ac:dyDescent="0.25">
      <c r="A40" s="85"/>
      <c r="B40" s="86"/>
      <c r="C40" s="87" t="s">
        <v>93</v>
      </c>
      <c r="D40" s="88"/>
      <c r="E40" s="139">
        <f>(K32+K21+K18+K13+K5+K3)/(1-N32-N21-N18-N13-N5-N3)</f>
        <v>0</v>
      </c>
      <c r="F40" s="139"/>
      <c r="G40" s="140" t="s">
        <v>94</v>
      </c>
      <c r="H40" s="140"/>
      <c r="I40" s="140"/>
      <c r="J40" s="89"/>
    </row>
    <row r="41" spans="1:16" ht="21" x14ac:dyDescent="0.25">
      <c r="A41" s="85"/>
      <c r="B41" s="86"/>
      <c r="C41" s="90" t="s">
        <v>95</v>
      </c>
      <c r="D41" s="88"/>
      <c r="E41" s="132"/>
      <c r="F41" s="132"/>
      <c r="G41" s="133" t="s">
        <v>5</v>
      </c>
      <c r="H41" s="133"/>
      <c r="I41" s="133"/>
      <c r="J41" s="89"/>
    </row>
    <row r="42" spans="1:16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89"/>
    </row>
    <row r="43" spans="1:16" ht="21.75" customHeight="1" x14ac:dyDescent="0.25">
      <c r="A43" s="135" t="s">
        <v>96</v>
      </c>
      <c r="B43" s="135"/>
      <c r="C43" s="135"/>
      <c r="D43" s="91"/>
      <c r="E43" s="136" t="s">
        <v>97</v>
      </c>
      <c r="F43" s="136"/>
      <c r="G43" s="136"/>
      <c r="H43" s="136"/>
      <c r="I43" s="136"/>
      <c r="J43" s="89"/>
    </row>
    <row r="44" spans="1:16" ht="40.5" customHeight="1" x14ac:dyDescent="0.25">
      <c r="A44" s="128"/>
      <c r="B44" s="128"/>
      <c r="C44" s="128"/>
      <c r="D44" s="91"/>
      <c r="E44" s="129"/>
      <c r="F44" s="129"/>
      <c r="G44" s="129"/>
      <c r="H44" s="129"/>
      <c r="I44" s="129"/>
      <c r="J44" s="89"/>
    </row>
    <row r="45" spans="1:16" x14ac:dyDescent="0.25">
      <c r="A45" s="91"/>
      <c r="B45" s="91"/>
      <c r="C45" s="91"/>
      <c r="D45" s="93"/>
      <c r="E45" s="93"/>
      <c r="F45" s="93"/>
      <c r="G45" s="93"/>
      <c r="H45" s="93"/>
      <c r="I45" s="93"/>
      <c r="J45" s="89"/>
    </row>
    <row r="46" spans="1:16" ht="22.5" customHeight="1" x14ac:dyDescent="0.25">
      <c r="A46" s="130" t="s">
        <v>99</v>
      </c>
      <c r="B46" s="130"/>
      <c r="C46" s="92" t="s">
        <v>100</v>
      </c>
      <c r="D46" s="94"/>
      <c r="J46" s="89"/>
    </row>
    <row r="47" spans="1:16" x14ac:dyDescent="0.25">
      <c r="A47" s="95"/>
      <c r="B47" s="96"/>
      <c r="C47" s="97"/>
      <c r="D47" s="98"/>
      <c r="J47" s="89"/>
    </row>
    <row r="48" spans="1:16" x14ac:dyDescent="0.25">
      <c r="A48" s="95"/>
      <c r="B48" s="96"/>
      <c r="C48" s="97"/>
      <c r="D48" s="98"/>
      <c r="E48" s="99"/>
      <c r="F48" s="99"/>
      <c r="G48" s="99"/>
      <c r="H48" s="99"/>
      <c r="I48" s="99"/>
      <c r="J48" s="89"/>
    </row>
    <row r="49" spans="1:10" x14ac:dyDescent="0.25">
      <c r="A49" s="95"/>
      <c r="B49" s="100"/>
      <c r="C49" s="97"/>
      <c r="D49" s="98"/>
      <c r="E49" s="99"/>
      <c r="F49" s="99"/>
      <c r="G49" s="99"/>
      <c r="H49" s="99"/>
      <c r="I49" s="99"/>
      <c r="J49" s="89"/>
    </row>
    <row r="50" spans="1:10" s="41" customFormat="1" x14ac:dyDescent="0.25">
      <c r="A50" s="95"/>
      <c r="B50" s="96"/>
      <c r="C50" s="97"/>
      <c r="D50" s="98"/>
      <c r="E50" s="99"/>
      <c r="F50" s="99"/>
      <c r="G50" s="99"/>
      <c r="H50" s="99"/>
      <c r="I50" s="99"/>
      <c r="J50" s="89"/>
    </row>
    <row r="51" spans="1:10" s="41" customFormat="1" x14ac:dyDescent="0.25">
      <c r="A51" s="128"/>
      <c r="B51" s="128"/>
      <c r="C51" s="97"/>
      <c r="D51" s="98"/>
      <c r="E51" s="131" t="s">
        <v>101</v>
      </c>
      <c r="F51" s="131"/>
      <c r="G51" s="131"/>
      <c r="H51" s="131"/>
      <c r="I51" s="131"/>
      <c r="J51" s="89"/>
    </row>
  </sheetData>
  <mergeCells count="26">
    <mergeCell ref="C1:G1"/>
    <mergeCell ref="N1:N2"/>
    <mergeCell ref="A3:G3"/>
    <mergeCell ref="J3:J4"/>
    <mergeCell ref="A6:A9"/>
    <mergeCell ref="A13:G13"/>
    <mergeCell ref="A14:A17"/>
    <mergeCell ref="A18:G18"/>
    <mergeCell ref="A21:G21"/>
    <mergeCell ref="A22:A23"/>
    <mergeCell ref="A24:A26"/>
    <mergeCell ref="A27:A31"/>
    <mergeCell ref="A33:A37"/>
    <mergeCell ref="B39:G39"/>
    <mergeCell ref="E40:F40"/>
    <mergeCell ref="G40:I40"/>
    <mergeCell ref="E41:F41"/>
    <mergeCell ref="G41:I41"/>
    <mergeCell ref="A42:I42"/>
    <mergeCell ref="A43:C43"/>
    <mergeCell ref="E43:I43"/>
    <mergeCell ref="A44:C44"/>
    <mergeCell ref="E44:I44"/>
    <mergeCell ref="A46:B46"/>
    <mergeCell ref="A51:B51"/>
    <mergeCell ref="E51:I5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10" zoomScaleNormal="110" workbookViewId="0">
      <selection activeCell="H32" sqref="H32"/>
    </sheetView>
  </sheetViews>
  <sheetFormatPr baseColWidth="10" defaultColWidth="11.42578125" defaultRowHeight="15" x14ac:dyDescent="0.25"/>
  <cols>
    <col min="1" max="1" width="41.42578125" customWidth="1"/>
    <col min="2" max="2" width="4.42578125" customWidth="1"/>
    <col min="3" max="3" width="4.140625" customWidth="1"/>
    <col min="4" max="4" width="4.85546875" customWidth="1"/>
    <col min="5" max="5" width="7.140625" customWidth="1"/>
    <col min="6" max="7" width="7.85546875" customWidth="1"/>
    <col min="8" max="8" width="81.28515625" customWidth="1"/>
  </cols>
  <sheetData>
    <row r="1" spans="1:8" ht="18.75" x14ac:dyDescent="0.3">
      <c r="A1" s="1" t="str">
        <f>'ALITURKI-TRONCARELLI NOTE'!A1</f>
        <v>Apprenti/Etudiant :</v>
      </c>
      <c r="B1" s="2"/>
      <c r="D1" s="2"/>
      <c r="F1" s="2"/>
      <c r="G1" s="1" t="s">
        <v>1</v>
      </c>
      <c r="H1" s="2"/>
    </row>
    <row r="2" spans="1:8" ht="18.75" x14ac:dyDescent="0.3">
      <c r="A2" s="4" t="s">
        <v>120</v>
      </c>
      <c r="B2" s="2"/>
      <c r="D2" s="2"/>
      <c r="F2" s="2"/>
      <c r="G2" s="4"/>
      <c r="H2" s="2" t="s">
        <v>3</v>
      </c>
    </row>
    <row r="3" spans="1:8" ht="18.75" x14ac:dyDescent="0.3">
      <c r="A3" s="4"/>
      <c r="B3" s="2"/>
      <c r="D3" s="2"/>
      <c r="F3" s="2"/>
      <c r="G3" s="4"/>
      <c r="H3" s="2"/>
    </row>
    <row r="5" spans="1:8" s="2" customFormat="1" ht="18.75" x14ac:dyDescent="0.3">
      <c r="A5" s="5" t="s">
        <v>4</v>
      </c>
      <c r="B5" s="5">
        <f>(E11+E14+E23+E26+E29+E32)/28*20</f>
        <v>0</v>
      </c>
      <c r="C5" s="5" t="s">
        <v>5</v>
      </c>
      <c r="F5" s="6" t="s">
        <v>6</v>
      </c>
      <c r="G5" s="6"/>
      <c r="H5" s="6"/>
    </row>
    <row r="6" spans="1:8" s="2" customFormat="1" ht="15.75" customHeight="1" x14ac:dyDescent="0.3">
      <c r="A6" s="7" t="s">
        <v>7</v>
      </c>
      <c r="B6" s="7">
        <f>(F11+F14+F17+F23+F26+F29+F32+F35)/40*20</f>
        <v>0</v>
      </c>
      <c r="C6" s="7" t="s">
        <v>5</v>
      </c>
      <c r="F6" s="8" t="s">
        <v>8</v>
      </c>
      <c r="G6" s="8"/>
      <c r="H6" s="8"/>
    </row>
    <row r="7" spans="1:8" s="2" customFormat="1" ht="13.5" customHeight="1" x14ac:dyDescent="0.3">
      <c r="A7" s="9" t="str">
        <f>'ALITURKI-TRONCARELLI NOTE'!A7</f>
        <v>NOTE RENDU 3 (FACULTATIF)</v>
      </c>
      <c r="B7" s="9">
        <f>(G11+G14+G17+G23+G26+G29+G32+G35)*20/40</f>
        <v>0</v>
      </c>
      <c r="C7" s="9" t="s">
        <v>5</v>
      </c>
    </row>
    <row r="8" spans="1:8" s="2" customFormat="1" ht="13.5" customHeight="1" x14ac:dyDescent="0.3"/>
    <row r="9" spans="1:8" s="10" customFormat="1" ht="15.75" x14ac:dyDescent="0.25">
      <c r="B9" s="11" t="s">
        <v>10</v>
      </c>
      <c r="F9" s="12"/>
      <c r="G9" s="12"/>
    </row>
    <row r="10" spans="1:8" s="21" customFormat="1" ht="38.25" customHeight="1" x14ac:dyDescent="0.25">
      <c r="A10" s="13" t="s">
        <v>11</v>
      </c>
      <c r="B10" s="14" t="s">
        <v>12</v>
      </c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20" t="s">
        <v>18</v>
      </c>
    </row>
    <row r="11" spans="1:8" s="21" customFormat="1" ht="67.5" customHeight="1" x14ac:dyDescent="0.25">
      <c r="A11" s="121" t="s">
        <v>19</v>
      </c>
      <c r="B11" s="149"/>
      <c r="C11" s="150"/>
      <c r="D11" s="123"/>
      <c r="E11" s="148"/>
      <c r="F11" s="108"/>
      <c r="G11" s="116"/>
      <c r="H11" s="102"/>
    </row>
    <row r="12" spans="1:8" s="21" customFormat="1" ht="67.5" customHeight="1" x14ac:dyDescent="0.25">
      <c r="A12" s="121"/>
      <c r="B12" s="149"/>
      <c r="C12" s="150"/>
      <c r="D12" s="123"/>
      <c r="E12" s="148"/>
      <c r="F12" s="108"/>
      <c r="G12" s="116"/>
      <c r="H12" s="23"/>
    </row>
    <row r="13" spans="1:8" s="21" customFormat="1" ht="60" customHeight="1" x14ac:dyDescent="0.25">
      <c r="A13" s="121"/>
      <c r="B13" s="149"/>
      <c r="C13" s="150"/>
      <c r="D13" s="123"/>
      <c r="E13" s="148"/>
      <c r="F13" s="108"/>
      <c r="G13" s="116"/>
      <c r="H13" s="24"/>
    </row>
    <row r="14" spans="1:8" s="21" customFormat="1" ht="55.5" customHeight="1" x14ac:dyDescent="0.25">
      <c r="A14" s="121" t="s">
        <v>104</v>
      </c>
      <c r="B14" s="149"/>
      <c r="C14" s="150"/>
      <c r="D14" s="123"/>
      <c r="E14" s="148"/>
      <c r="F14" s="108"/>
      <c r="G14" s="116"/>
      <c r="H14" s="22"/>
    </row>
    <row r="15" spans="1:8" s="21" customFormat="1" ht="55.5" customHeight="1" x14ac:dyDescent="0.25">
      <c r="A15" s="121"/>
      <c r="B15" s="149"/>
      <c r="C15" s="150"/>
      <c r="D15" s="123"/>
      <c r="E15" s="148"/>
      <c r="F15" s="108"/>
      <c r="G15" s="116"/>
      <c r="H15" s="23"/>
    </row>
    <row r="16" spans="1:8" s="21" customFormat="1" ht="69.75" customHeight="1" x14ac:dyDescent="0.25">
      <c r="A16" s="121"/>
      <c r="B16" s="149"/>
      <c r="C16" s="150"/>
      <c r="D16" s="123"/>
      <c r="E16" s="148"/>
      <c r="F16" s="108"/>
      <c r="G16" s="116"/>
      <c r="H16" s="24"/>
    </row>
    <row r="17" spans="1:8" s="21" customFormat="1" ht="70.5" customHeight="1" x14ac:dyDescent="0.25">
      <c r="A17" s="115" t="s">
        <v>21</v>
      </c>
      <c r="B17" s="111"/>
      <c r="C17" s="112"/>
      <c r="D17" s="113"/>
      <c r="E17" s="114" t="s">
        <v>22</v>
      </c>
      <c r="F17" s="108"/>
      <c r="G17" s="109"/>
      <c r="H17" s="36"/>
    </row>
    <row r="18" spans="1:8" s="21" customFormat="1" ht="70.5" customHeight="1" x14ac:dyDescent="0.25">
      <c r="A18" s="115"/>
      <c r="B18" s="111"/>
      <c r="C18" s="112"/>
      <c r="D18" s="113"/>
      <c r="E18" s="114"/>
      <c r="F18" s="108"/>
      <c r="G18" s="109"/>
      <c r="H18" s="37"/>
    </row>
    <row r="19" spans="1:8" s="21" customFormat="1" ht="57.75" customHeight="1" x14ac:dyDescent="0.25">
      <c r="A19" s="115"/>
      <c r="B19" s="111"/>
      <c r="C19" s="112"/>
      <c r="D19" s="113"/>
      <c r="E19" s="114"/>
      <c r="F19" s="108"/>
      <c r="G19" s="109"/>
      <c r="H19" s="38"/>
    </row>
    <row r="20" spans="1:8" s="21" customFormat="1" ht="15.75" x14ac:dyDescent="0.25">
      <c r="A20" s="28"/>
      <c r="B20" s="28"/>
      <c r="C20" s="28"/>
      <c r="D20" s="28"/>
      <c r="E20" s="29"/>
      <c r="F20" s="30"/>
      <c r="G20" s="30"/>
      <c r="H20" s="28"/>
    </row>
    <row r="21" spans="1:8" s="21" customFormat="1" ht="15.75" x14ac:dyDescent="0.25">
      <c r="A21" s="21" t="s">
        <v>10</v>
      </c>
      <c r="E21" s="31"/>
      <c r="F21" s="31"/>
      <c r="G21" s="31"/>
    </row>
    <row r="22" spans="1:8" s="21" customFormat="1" ht="15.75" x14ac:dyDescent="0.25">
      <c r="A22" s="13" t="s">
        <v>24</v>
      </c>
      <c r="B22" s="32" t="s">
        <v>12</v>
      </c>
      <c r="C22" s="33" t="s">
        <v>13</v>
      </c>
      <c r="D22" s="34" t="s">
        <v>14</v>
      </c>
      <c r="E22" s="17" t="s">
        <v>15</v>
      </c>
      <c r="F22" s="18" t="s">
        <v>16</v>
      </c>
      <c r="G22" s="19" t="s">
        <v>17</v>
      </c>
      <c r="H22" s="20" t="s">
        <v>18</v>
      </c>
    </row>
    <row r="23" spans="1:8" s="21" customFormat="1" ht="37.5" customHeight="1" x14ac:dyDescent="0.25">
      <c r="A23" s="121" t="s">
        <v>25</v>
      </c>
      <c r="B23" s="117"/>
      <c r="C23" s="118"/>
      <c r="D23" s="113"/>
      <c r="E23" s="114"/>
      <c r="F23" s="108"/>
      <c r="G23" s="109"/>
      <c r="H23" s="36"/>
    </row>
    <row r="24" spans="1:8" s="21" customFormat="1" ht="37.5" customHeight="1" x14ac:dyDescent="0.25">
      <c r="A24" s="121"/>
      <c r="B24" s="117"/>
      <c r="C24" s="118"/>
      <c r="D24" s="113"/>
      <c r="E24" s="114"/>
      <c r="F24" s="108"/>
      <c r="G24" s="109"/>
      <c r="H24" s="37"/>
    </row>
    <row r="25" spans="1:8" s="21" customFormat="1" ht="35.25" customHeight="1" x14ac:dyDescent="0.25">
      <c r="A25" s="121"/>
      <c r="B25" s="117"/>
      <c r="C25" s="118"/>
      <c r="D25" s="113"/>
      <c r="E25" s="114"/>
      <c r="F25" s="108"/>
      <c r="G25" s="109"/>
      <c r="H25" s="38"/>
    </row>
    <row r="26" spans="1:8" s="21" customFormat="1" ht="34.5" customHeight="1" x14ac:dyDescent="0.25">
      <c r="A26" s="121" t="s">
        <v>26</v>
      </c>
      <c r="B26" s="146"/>
      <c r="C26" s="147"/>
      <c r="D26" s="123"/>
      <c r="E26" s="148"/>
      <c r="F26" s="108"/>
      <c r="G26" s="116"/>
      <c r="H26" s="102"/>
    </row>
    <row r="27" spans="1:8" s="21" customFormat="1" ht="34.5" customHeight="1" x14ac:dyDescent="0.25">
      <c r="A27" s="121"/>
      <c r="B27" s="146"/>
      <c r="C27" s="147"/>
      <c r="D27" s="123"/>
      <c r="E27" s="148"/>
      <c r="F27" s="108"/>
      <c r="G27" s="116"/>
      <c r="H27" s="23"/>
    </row>
    <row r="28" spans="1:8" s="21" customFormat="1" ht="48" customHeight="1" x14ac:dyDescent="0.25">
      <c r="A28" s="121"/>
      <c r="B28" s="146"/>
      <c r="C28" s="147"/>
      <c r="D28" s="123"/>
      <c r="E28" s="148"/>
      <c r="F28" s="108"/>
      <c r="G28" s="116"/>
      <c r="H28" s="24"/>
    </row>
    <row r="29" spans="1:8" s="21" customFormat="1" ht="30" customHeight="1" x14ac:dyDescent="0.25">
      <c r="A29" s="35" t="s">
        <v>27</v>
      </c>
      <c r="B29" s="117"/>
      <c r="C29" s="118"/>
      <c r="D29" s="113"/>
      <c r="E29" s="114"/>
      <c r="F29" s="108"/>
      <c r="G29" s="109"/>
      <c r="H29" s="36"/>
    </row>
    <row r="30" spans="1:8" s="21" customFormat="1" ht="31.5" customHeight="1" x14ac:dyDescent="0.25">
      <c r="A30" s="35"/>
      <c r="B30" s="117"/>
      <c r="C30" s="118"/>
      <c r="D30" s="113"/>
      <c r="E30" s="114"/>
      <c r="F30" s="108"/>
      <c r="G30" s="109"/>
      <c r="H30" s="37"/>
    </row>
    <row r="31" spans="1:8" s="21" customFormat="1" ht="27.75" customHeight="1" x14ac:dyDescent="0.25">
      <c r="A31" s="35"/>
      <c r="B31" s="117"/>
      <c r="C31" s="118"/>
      <c r="D31" s="113"/>
      <c r="E31" s="114"/>
      <c r="F31" s="108"/>
      <c r="G31" s="109"/>
      <c r="H31" s="38"/>
    </row>
    <row r="32" spans="1:8" s="21" customFormat="1" ht="38.25" customHeight="1" x14ac:dyDescent="0.25">
      <c r="A32" s="115" t="s">
        <v>28</v>
      </c>
      <c r="B32" s="117"/>
      <c r="C32" s="118"/>
      <c r="D32" s="113"/>
      <c r="E32" s="114"/>
      <c r="F32" s="108"/>
      <c r="G32" s="109"/>
      <c r="H32" s="36"/>
    </row>
    <row r="33" spans="1:8" s="21" customFormat="1" ht="38.25" customHeight="1" x14ac:dyDescent="0.25">
      <c r="A33" s="115"/>
      <c r="B33" s="117"/>
      <c r="C33" s="118"/>
      <c r="D33" s="113"/>
      <c r="E33" s="114"/>
      <c r="F33" s="108"/>
      <c r="G33" s="109"/>
      <c r="H33" s="37"/>
    </row>
    <row r="34" spans="1:8" s="21" customFormat="1" ht="41.25" customHeight="1" x14ac:dyDescent="0.25">
      <c r="A34" s="115"/>
      <c r="B34" s="117"/>
      <c r="C34" s="118"/>
      <c r="D34" s="113"/>
      <c r="E34" s="114"/>
      <c r="F34" s="108"/>
      <c r="G34" s="109"/>
      <c r="H34" s="38"/>
    </row>
    <row r="35" spans="1:8" s="21" customFormat="1" ht="87" customHeight="1" x14ac:dyDescent="0.25">
      <c r="A35" s="110" t="s">
        <v>29</v>
      </c>
      <c r="B35" s="111"/>
      <c r="C35" s="112"/>
      <c r="D35" s="113"/>
      <c r="E35" s="114" t="s">
        <v>22</v>
      </c>
      <c r="F35" s="108"/>
      <c r="G35" s="109"/>
      <c r="H35" s="36"/>
    </row>
    <row r="36" spans="1:8" s="21" customFormat="1" ht="90.75" customHeight="1" x14ac:dyDescent="0.25">
      <c r="A36" s="110"/>
      <c r="B36" s="111"/>
      <c r="C36" s="112"/>
      <c r="D36" s="113"/>
      <c r="E36" s="114"/>
      <c r="F36" s="108"/>
      <c r="G36" s="109"/>
      <c r="H36" s="37"/>
    </row>
    <row r="37" spans="1:8" s="21" customFormat="1" ht="56.25" customHeight="1" x14ac:dyDescent="0.25">
      <c r="A37" s="110"/>
      <c r="B37" s="111"/>
      <c r="C37" s="112"/>
      <c r="D37" s="113"/>
      <c r="E37" s="114"/>
      <c r="F37" s="108"/>
      <c r="G37" s="109"/>
      <c r="H37" s="38"/>
    </row>
  </sheetData>
  <mergeCells count="55">
    <mergeCell ref="F11:F13"/>
    <mergeCell ref="G11:G13"/>
    <mergeCell ref="A14:A16"/>
    <mergeCell ref="B14:B16"/>
    <mergeCell ref="C14:C16"/>
    <mergeCell ref="D14:D16"/>
    <mergeCell ref="E14:E16"/>
    <mergeCell ref="F14:F16"/>
    <mergeCell ref="G14:G16"/>
    <mergeCell ref="A11:A13"/>
    <mergeCell ref="B11:B13"/>
    <mergeCell ref="C11:C13"/>
    <mergeCell ref="D11:D13"/>
    <mergeCell ref="E11:E13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6:A28"/>
    <mergeCell ref="B26:B28"/>
    <mergeCell ref="C26:C28"/>
    <mergeCell ref="D26:D28"/>
    <mergeCell ref="E26:E28"/>
    <mergeCell ref="F26:F28"/>
    <mergeCell ref="G26:G28"/>
    <mergeCell ref="B29:B31"/>
    <mergeCell ref="C29:C31"/>
    <mergeCell ref="D29:D31"/>
    <mergeCell ref="E29:E31"/>
    <mergeCell ref="F29:F31"/>
    <mergeCell ref="G29:G31"/>
    <mergeCell ref="F32:F34"/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</mergeCells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160708e-b580-49e3-8d97-4b5dda8a984f">
      <UserInfo>
        <DisplayName>2021-NIM-CFA-Rapports d'activites FED2a - Membres</DisplayName>
        <AccountId>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0C522157D9546B119D2DFE19755FA" ma:contentTypeVersion="4" ma:contentTypeDescription="Crée un document." ma:contentTypeScope="" ma:versionID="0b197a887826eae28e5777215857d6f2">
  <xsd:schema xmlns:xsd="http://www.w3.org/2001/XMLSchema" xmlns:xs="http://www.w3.org/2001/XMLSchema" xmlns:p="http://schemas.microsoft.com/office/2006/metadata/properties" xmlns:ns2="678fa2f7-a4ab-4857-ada4-2491ed23fa5d" xmlns:ns3="8160708e-b580-49e3-8d97-4b5dda8a984f" targetNamespace="http://schemas.microsoft.com/office/2006/metadata/properties" ma:root="true" ma:fieldsID="f10536727db54d48a25a44459b9cafad" ns2:_="" ns3:_="">
    <xsd:import namespace="678fa2f7-a4ab-4857-ada4-2491ed23fa5d"/>
    <xsd:import namespace="8160708e-b580-49e3-8d97-4b5dda8a98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fa2f7-a4ab-4857-ada4-2491ed23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0708e-b580-49e3-8d97-4b5dda8a98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433F4-F1F0-4D07-8D86-43A3AD021D5F}">
  <ds:schemaRefs>
    <ds:schemaRef ds:uri="http://schemas.microsoft.com/office/2006/metadata/properties"/>
    <ds:schemaRef ds:uri="http://schemas.microsoft.com/office/infopath/2007/PartnerControls"/>
    <ds:schemaRef ds:uri="8160708e-b580-49e3-8d97-4b5dda8a984f"/>
  </ds:schemaRefs>
</ds:datastoreItem>
</file>

<file path=customXml/itemProps2.xml><?xml version="1.0" encoding="utf-8"?>
<ds:datastoreItem xmlns:ds="http://schemas.openxmlformats.org/officeDocument/2006/customXml" ds:itemID="{1E3B78BA-95BB-4AEA-8EC9-F379AFBBB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8fa2f7-a4ab-4857-ada4-2491ed23fa5d"/>
    <ds:schemaRef ds:uri="8160708e-b580-49e3-8d97-4b5dda8a98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D32E7-1605-41C7-93E3-834620AA3C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ALITURKI-TRONCARELLI NOTE</vt:lpstr>
      <vt:lpstr>ALITURKI-TRONCARELLI E62</vt:lpstr>
      <vt:lpstr>AVENTURIER NOTE</vt:lpstr>
      <vt:lpstr>AVENTURIER E62</vt:lpstr>
      <vt:lpstr>BOURREE NOTE</vt:lpstr>
      <vt:lpstr>BOURREE E62</vt:lpstr>
      <vt:lpstr>DALLIER NOTE</vt:lpstr>
      <vt:lpstr>DALLIER E62</vt:lpstr>
      <vt:lpstr>FENELON NOTE</vt:lpstr>
      <vt:lpstr>FENELON E62</vt:lpstr>
      <vt:lpstr>GARCES NOTE</vt:lpstr>
      <vt:lpstr>GARCES E62</vt:lpstr>
      <vt:lpstr>MAJJADE NOTE</vt:lpstr>
      <vt:lpstr>MAJJADE E62</vt:lpstr>
      <vt:lpstr>MATHIEU A. NOTE</vt:lpstr>
      <vt:lpstr>MATHIEU A. E62</vt:lpstr>
      <vt:lpstr>MATHIEU Y. NOTE</vt:lpstr>
      <vt:lpstr>MATHIEU Y. E62</vt:lpstr>
      <vt:lpstr>PERNOT NOTE</vt:lpstr>
      <vt:lpstr>PERNOT E62</vt:lpstr>
      <vt:lpstr>PIMONT NOTE</vt:lpstr>
      <vt:lpstr>PIMONT E62</vt:lpstr>
      <vt:lpstr>RAVELEAU NOTE</vt:lpstr>
      <vt:lpstr>RAVELEAU E62</vt:lpstr>
      <vt:lpstr>ROUVIERE NOTE</vt:lpstr>
      <vt:lpstr>ROUVIERE E62</vt:lpstr>
      <vt:lpstr>RYCKENBUSCH NOTE</vt:lpstr>
      <vt:lpstr>RYCKENBUSCH E62</vt:lpstr>
      <vt:lpstr>SERVIANT NOTE</vt:lpstr>
      <vt:lpstr>SERVIANT E62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karine buttigieg</dc:creator>
  <cp:keywords/>
  <dc:description/>
  <cp:lastModifiedBy>Olivier</cp:lastModifiedBy>
  <cp:revision>20</cp:revision>
  <dcterms:created xsi:type="dcterms:W3CDTF">2017-06-16T10:08:17Z</dcterms:created>
  <dcterms:modified xsi:type="dcterms:W3CDTF">2022-11-27T10:37:28Z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0x010100F390C522157D9546B119D2DFE19755FA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